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thepresbytery-my.sharepoint.com/personal/dbickel_thepresbytery_org/Documents/COM 2020/CC-COM COORDINATION COMMISSION/CCAA COM Forms/"/>
    </mc:Choice>
  </mc:AlternateContent>
  <xr:revisionPtr revIDLastSave="32" documentId="8_{BD09E229-3558-4190-B150-30504A30006B}" xr6:coauthVersionLast="47" xr6:coauthVersionMax="47" xr10:uidLastSave="{93CF0DD3-E8B7-45C5-8944-77C4DE2CBA02}"/>
  <bookViews>
    <workbookView xWindow="2010" yWindow="210" windowWidth="19185" windowHeight="10200" xr2:uid="{00000000-000D-0000-FFFF-FFFF00000000}"/>
  </bookViews>
  <sheets>
    <sheet name="full time" sheetId="1" r:id="rId1"/>
  </sheets>
  <definedNames>
    <definedName name="MAXDUES">'full time'!$D$5</definedName>
    <definedName name="MINDUES">'full time'!$C$5</definedName>
    <definedName name="_xlnm.Print_Area" localSheetId="0">'full time'!$B$1:$D$53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5" i="1" l="1"/>
  <c r="D28" i="1" l="1"/>
  <c r="D29" i="1" l="1"/>
  <c r="D25" i="1"/>
  <c r="D27" i="1"/>
  <c r="D26" i="1" l="1"/>
  <c r="D35" i="1" s="1"/>
  <c r="E29" i="1"/>
  <c r="F29" i="1"/>
  <c r="D43" i="1"/>
  <c r="D44" i="1" l="1"/>
</calcChain>
</file>

<file path=xl/sharedStrings.xml><?xml version="1.0" encoding="utf-8"?>
<sst xmlns="http://schemas.openxmlformats.org/spreadsheetml/2006/main" count="66" uniqueCount="60">
  <si>
    <t>Constants</t>
  </si>
  <si>
    <t>COMPENSATION</t>
  </si>
  <si>
    <t>Is minister enrolled in Social Security?  (Yes/No)</t>
  </si>
  <si>
    <t>REIMBURSED EXPENSES/ALLOWANCES</t>
  </si>
  <si>
    <t>Other, continued - Identify</t>
  </si>
  <si>
    <t>1 month</t>
  </si>
  <si>
    <t>2 weeks</t>
  </si>
  <si>
    <t>Person to contact regarding this form:</t>
  </si>
  <si>
    <t>Phone:</t>
  </si>
  <si>
    <t>Continuing Education/Professional Development</t>
  </si>
  <si>
    <t>Books</t>
  </si>
  <si>
    <t>Employee's contributions to 403(b)(9) plan</t>
  </si>
  <si>
    <t>Employer's contributions to 403(b) plan, TSA, equity allowance (not including matching contributions)</t>
  </si>
  <si>
    <t>Vacation - minimum one month (30 days, including 4 Sundays)</t>
  </si>
  <si>
    <t>Study Leave - minimum 2 weeks (14 days, including 2 Sundays)</t>
  </si>
  <si>
    <t>Optional pre-tax salary reduction - dependent care FSA ($5,000 maximum)</t>
  </si>
  <si>
    <t>7a</t>
  </si>
  <si>
    <t>7b</t>
  </si>
  <si>
    <t>REQUIRED BENEFITS</t>
  </si>
  <si>
    <t>OPTIONAL BENEFITS</t>
  </si>
  <si>
    <t>Group Term Life Insurance</t>
  </si>
  <si>
    <t>Dental Insurance</t>
  </si>
  <si>
    <t>EFFECTIVE SALARY</t>
  </si>
  <si>
    <t>Technology and Communications Allowance</t>
  </si>
  <si>
    <t>Professional Expenses Allowance</t>
  </si>
  <si>
    <t>Pastor:</t>
  </si>
  <si>
    <t>Church:</t>
  </si>
  <si>
    <t>TOTAL COMPENSATION, BENEFITS, AND EXPENSES</t>
  </si>
  <si>
    <t>Subtotal: Effective Salary (lines 1-9)</t>
  </si>
  <si>
    <t>Other Leave (Military, Sabbatical, etc.)</t>
  </si>
  <si>
    <t>Technology Agreements</t>
  </si>
  <si>
    <t>Group Plan Health Reimbursement Account</t>
  </si>
  <si>
    <t>Subtotal: Reimbursed Expenses/Allowances (lines 17-24)</t>
  </si>
  <si>
    <t xml:space="preserve">Other, continued - Identify </t>
  </si>
  <si>
    <t>Other (optional medical, dental reimbursement) - Identify</t>
  </si>
  <si>
    <t>Death/Disability Dues (1%) of Line 10)</t>
  </si>
  <si>
    <t>Employer's portion of SECA Tax (7.65% of Line 10)</t>
  </si>
  <si>
    <r>
      <t xml:space="preserve">Other Deferred Income [Employer </t>
    </r>
    <r>
      <rPr>
        <b/>
        <sz val="10"/>
        <color indexed="8"/>
        <rFont val="Calibri"/>
        <family val="2"/>
        <scheme val="minor"/>
      </rPr>
      <t>matching</t>
    </r>
    <r>
      <rPr>
        <sz val="10"/>
        <color indexed="8"/>
        <rFont val="Calibri"/>
        <family val="2"/>
        <scheme val="minor"/>
      </rPr>
      <t xml:space="preserve"> contributions to PCUSA 403(b)(9)]</t>
    </r>
  </si>
  <si>
    <t>National Capital Presbytery</t>
  </si>
  <si>
    <t>Date:</t>
  </si>
  <si>
    <t>yes</t>
  </si>
  <si>
    <r>
      <t>If Box D7 is Yes:  SECA (Social Security) Tax Allowance</t>
    </r>
    <r>
      <rPr>
        <i/>
        <sz val="10"/>
        <color indexed="8"/>
        <rFont val="Calibri"/>
        <family val="2"/>
        <scheme val="minor"/>
      </rPr>
      <t xml:space="preserve"> in excess of 50% of SECA tax obligation</t>
    </r>
  </si>
  <si>
    <t>If Box D7 is No:  Allowance in place of SECA</t>
  </si>
  <si>
    <t>Annualized</t>
  </si>
  <si>
    <t>Instructions:  Enter data in the grey boxes  as applicable</t>
  </si>
  <si>
    <t>Subtotal: Benefits (lines 11-19)</t>
  </si>
  <si>
    <t>Pension Benefit Dues (8.5% of line 10)</t>
  </si>
  <si>
    <t>Temporary Disability Plan Dues (.5% of line 10)</t>
  </si>
  <si>
    <t>Optional pre-tax salary reduction - health FSA ($2,750 maximum)</t>
  </si>
  <si>
    <t>Pastor with Housing Allowance</t>
  </si>
  <si>
    <t>minimum  HUD 3BR monthly rental rate*</t>
  </si>
  <si>
    <t>Housing Allowance (from line 58 may override with higher amount)</t>
  </si>
  <si>
    <t xml:space="preserve"> </t>
  </si>
  <si>
    <t>Medical Dues  (29% - minimum of $11,500; maximum $35,000)</t>
  </si>
  <si>
    <t>*determine HUB rental rate from Zip Code - See METRO Area Fair Market Rents 2023</t>
  </si>
  <si>
    <t xml:space="preserve">minimum allowance =12 months HUD rent </t>
  </si>
  <si>
    <t>Auto/Travel Reimbursement (current IRS business rate)</t>
  </si>
  <si>
    <t>Annual Cash Salary (full amount of cash paid per annum)  minimum=$41,333.60</t>
  </si>
  <si>
    <t>Provision for a minimum 12 weeks paid family medical leave (G-2.0804)</t>
  </si>
  <si>
    <t>Minimum Salary Calculation - annual basis (Approved July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</si>
</sst>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0" x14ac:knownFonts="1">
    <font>
      <sz val="12"/>
      <color indexed="8"/>
      <name val="Verdana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Verdana"/>
      <family val="2"/>
    </font>
    <font>
      <i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Verdana"/>
      <family val="2"/>
    </font>
    <font>
      <sz val="12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10"/>
      </bottom>
      <diagonal/>
    </border>
    <border>
      <left/>
      <right/>
      <top style="medium">
        <color indexed="64"/>
      </top>
      <bottom style="thin">
        <color indexed="10"/>
      </bottom>
      <diagonal/>
    </border>
    <border>
      <left style="thin">
        <color indexed="1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11"/>
      </left>
      <right style="thin">
        <color indexed="64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64"/>
      </right>
      <top style="thin">
        <color indexed="1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10"/>
      </right>
      <top/>
      <bottom style="medium">
        <color indexed="15"/>
      </bottom>
      <diagonal/>
    </border>
    <border>
      <left style="thin">
        <color indexed="1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/>
      <diagonal/>
    </border>
    <border>
      <left style="medium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43" fontId="19" fillId="0" borderId="0" applyFont="0" applyFill="0" applyBorder="0" applyAlignment="0" applyProtection="0"/>
  </cellStyleXfs>
  <cellXfs count="97">
    <xf numFmtId="0" fontId="0" fillId="0" borderId="0" xfId="0" applyAlignment="1"/>
    <xf numFmtId="0" fontId="2" fillId="0" borderId="0" xfId="0" applyNumberFormat="1" applyFo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Protection="1">
      <alignment vertical="top" wrapText="1"/>
      <protection locked="0"/>
    </xf>
    <xf numFmtId="1" fontId="2" fillId="0" borderId="1" xfId="0" applyNumberFormat="1" applyFont="1" applyBorder="1" applyProtection="1">
      <alignment vertical="top" wrapText="1"/>
      <protection locked="0"/>
    </xf>
    <xf numFmtId="1" fontId="4" fillId="2" borderId="8" xfId="0" applyNumberFormat="1" applyFont="1" applyFill="1" applyBorder="1" applyAlignment="1" applyProtection="1">
      <alignment vertical="center"/>
    </xf>
    <xf numFmtId="1" fontId="11" fillId="2" borderId="4" xfId="0" applyNumberFormat="1" applyFont="1" applyFill="1" applyBorder="1" applyAlignment="1" applyProtection="1">
      <alignment horizontal="centerContinuous"/>
    </xf>
    <xf numFmtId="3" fontId="4" fillId="3" borderId="10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Alignment="1">
      <alignment horizontal="center" vertical="top" wrapText="1"/>
    </xf>
    <xf numFmtId="0" fontId="14" fillId="0" borderId="0" xfId="0" applyNumberFormat="1" applyFont="1">
      <alignment vertical="top" wrapText="1"/>
    </xf>
    <xf numFmtId="0" fontId="16" fillId="0" borderId="7" xfId="0" applyNumberFormat="1" applyFont="1" applyBorder="1" applyProtection="1">
      <alignment vertical="top" wrapText="1"/>
      <protection locked="0"/>
    </xf>
    <xf numFmtId="0" fontId="16" fillId="0" borderId="0" xfId="0" applyNumberFormat="1" applyFont="1">
      <alignment vertical="top" wrapText="1"/>
    </xf>
    <xf numFmtId="0" fontId="17" fillId="0" borderId="0" xfId="0" applyNumberFormat="1" applyFont="1">
      <alignment vertical="top" wrapText="1"/>
    </xf>
    <xf numFmtId="164" fontId="13" fillId="0" borderId="0" xfId="0" applyNumberFormat="1" applyFont="1" applyAlignment="1">
      <alignment horizontal="center" vertical="top" wrapText="1"/>
    </xf>
    <xf numFmtId="0" fontId="9" fillId="0" borderId="14" xfId="0" applyFont="1" applyBorder="1" applyAlignment="1" applyProtection="1">
      <alignment horizontal="center" vertical="center"/>
    </xf>
    <xf numFmtId="1" fontId="2" fillId="0" borderId="16" xfId="0" applyNumberFormat="1" applyFont="1" applyBorder="1" applyProtection="1">
      <alignment vertical="top" wrapText="1"/>
      <protection locked="0"/>
    </xf>
    <xf numFmtId="1" fontId="16" fillId="0" borderId="1" xfId="0" applyNumberFormat="1" applyFont="1" applyBorder="1" applyProtection="1">
      <alignment vertical="top" wrapText="1"/>
      <protection locked="0"/>
    </xf>
    <xf numFmtId="0" fontId="5" fillId="0" borderId="26" xfId="0" applyNumberFormat="1" applyFont="1" applyBorder="1" applyAlignment="1" applyProtection="1">
      <alignment vertical="top"/>
    </xf>
    <xf numFmtId="2" fontId="4" fillId="2" borderId="27" xfId="0" applyNumberFormat="1" applyFont="1" applyFill="1" applyBorder="1" applyAlignment="1" applyProtection="1">
      <alignment horizontal="center" vertical="center"/>
    </xf>
    <xf numFmtId="0" fontId="6" fillId="2" borderId="28" xfId="0" applyNumberFormat="1" applyFont="1" applyFill="1" applyBorder="1" applyAlignment="1" applyProtection="1"/>
    <xf numFmtId="0" fontId="6" fillId="2" borderId="29" xfId="0" applyNumberFormat="1" applyFont="1" applyFill="1" applyBorder="1" applyAlignment="1" applyProtection="1"/>
    <xf numFmtId="0" fontId="1" fillId="0" borderId="30" xfId="0" applyNumberFormat="1" applyFont="1" applyBorder="1" applyProtection="1">
      <alignment vertical="top" wrapText="1"/>
    </xf>
    <xf numFmtId="0" fontId="6" fillId="2" borderId="31" xfId="0" applyNumberFormat="1" applyFont="1" applyFill="1" applyBorder="1" applyAlignment="1" applyProtection="1">
      <alignment horizontal="centerContinuous"/>
    </xf>
    <xf numFmtId="0" fontId="12" fillId="2" borderId="25" xfId="0" applyNumberFormat="1" applyFont="1" applyFill="1" applyBorder="1" applyAlignment="1" applyProtection="1">
      <alignment horizontal="center" wrapText="1"/>
    </xf>
    <xf numFmtId="0" fontId="6" fillId="2" borderId="32" xfId="0" applyNumberFormat="1" applyFont="1" applyFill="1" applyBorder="1" applyAlignment="1" applyProtection="1">
      <alignment horizontal="centerContinuous"/>
    </xf>
    <xf numFmtId="1" fontId="8" fillId="2" borderId="33" xfId="0" applyNumberFormat="1" applyFont="1" applyFill="1" applyBorder="1" applyAlignment="1" applyProtection="1">
      <alignment horizontal="center" vertical="center"/>
    </xf>
    <xf numFmtId="0" fontId="6" fillId="2" borderId="34" xfId="0" applyNumberFormat="1" applyFont="1" applyFill="1" applyBorder="1" applyAlignment="1" applyProtection="1">
      <alignment horizontal="center" vertical="center" wrapText="1"/>
    </xf>
    <xf numFmtId="0" fontId="7" fillId="2" borderId="35" xfId="0" applyNumberFormat="1" applyFont="1" applyFill="1" applyBorder="1" applyAlignment="1" applyProtection="1">
      <alignment horizontal="left"/>
    </xf>
    <xf numFmtId="0" fontId="7" fillId="2" borderId="36" xfId="0" applyNumberFormat="1" applyFont="1" applyFill="1" applyBorder="1" applyAlignment="1" applyProtection="1">
      <alignment horizontal="left" vertical="top" wrapText="1"/>
    </xf>
    <xf numFmtId="164" fontId="7" fillId="3" borderId="37" xfId="0" applyNumberFormat="1" applyFont="1" applyFill="1" applyBorder="1" applyAlignment="1" applyProtection="1">
      <alignment horizontal="center"/>
    </xf>
    <xf numFmtId="0" fontId="7" fillId="2" borderId="38" xfId="0" applyNumberFormat="1" applyFont="1" applyFill="1" applyBorder="1" applyAlignment="1" applyProtection="1">
      <alignment horizontal="left"/>
    </xf>
    <xf numFmtId="0" fontId="7" fillId="2" borderId="39" xfId="0" applyNumberFormat="1" applyFont="1" applyFill="1" applyBorder="1" applyAlignment="1" applyProtection="1">
      <alignment horizontal="left" wrapText="1"/>
    </xf>
    <xf numFmtId="164" fontId="7" fillId="3" borderId="40" xfId="0" applyNumberFormat="1" applyFont="1" applyFill="1" applyBorder="1" applyAlignment="1" applyProtection="1">
      <alignment horizontal="center"/>
    </xf>
    <xf numFmtId="3" fontId="7" fillId="3" borderId="41" xfId="0" applyNumberFormat="1" applyFont="1" applyFill="1" applyBorder="1" applyAlignment="1" applyProtection="1">
      <alignment horizontal="center"/>
    </xf>
    <xf numFmtId="0" fontId="7" fillId="2" borderId="39" xfId="0" applyNumberFormat="1" applyFont="1" applyFill="1" applyBorder="1" applyAlignment="1" applyProtection="1">
      <alignment horizontal="left"/>
    </xf>
    <xf numFmtId="0" fontId="7" fillId="2" borderId="41" xfId="0" applyNumberFormat="1" applyFont="1" applyFill="1" applyBorder="1" applyAlignment="1" applyProtection="1">
      <alignment horizontal="center"/>
    </xf>
    <xf numFmtId="0" fontId="7" fillId="2" borderId="38" xfId="0" applyNumberFormat="1" applyFont="1" applyFill="1" applyBorder="1" applyAlignment="1" applyProtection="1"/>
    <xf numFmtId="0" fontId="7" fillId="2" borderId="38" xfId="0" applyNumberFormat="1" applyFont="1" applyFill="1" applyBorder="1" applyAlignment="1" applyProtection="1">
      <alignment horizontal="left" vertical="top"/>
    </xf>
    <xf numFmtId="0" fontId="8" fillId="2" borderId="39" xfId="0" applyNumberFormat="1" applyFont="1" applyFill="1" applyBorder="1" applyAlignment="1" applyProtection="1">
      <alignment horizontal="right" vertical="center"/>
    </xf>
    <xf numFmtId="164" fontId="8" fillId="2" borderId="41" xfId="0" applyNumberFormat="1" applyFont="1" applyFill="1" applyBorder="1" applyAlignment="1" applyProtection="1">
      <alignment horizontal="center"/>
    </xf>
    <xf numFmtId="0" fontId="8" fillId="2" borderId="38" xfId="0" applyNumberFormat="1" applyFont="1" applyFill="1" applyBorder="1" applyAlignment="1" applyProtection="1">
      <alignment horizontal="left"/>
    </xf>
    <xf numFmtId="0" fontId="8" fillId="2" borderId="39" xfId="0" applyNumberFormat="1" applyFont="1" applyFill="1" applyBorder="1" applyAlignment="1" applyProtection="1">
      <alignment horizontal="center" vertical="center"/>
    </xf>
    <xf numFmtId="3" fontId="8" fillId="2" borderId="41" xfId="0" applyNumberFormat="1" applyFont="1" applyFill="1" applyBorder="1" applyAlignment="1" applyProtection="1">
      <alignment horizontal="center"/>
    </xf>
    <xf numFmtId="164" fontId="7" fillId="3" borderId="41" xfId="0" applyNumberFormat="1" applyFont="1" applyFill="1" applyBorder="1" applyAlignment="1" applyProtection="1">
      <alignment horizontal="center"/>
    </xf>
    <xf numFmtId="0" fontId="8" fillId="2" borderId="39" xfId="0" applyNumberFormat="1" applyFont="1" applyFill="1" applyBorder="1" applyAlignment="1" applyProtection="1">
      <alignment horizontal="center" vertical="center" wrapText="1"/>
    </xf>
    <xf numFmtId="3" fontId="7" fillId="2" borderId="41" xfId="0" applyNumberFormat="1" applyFont="1" applyFill="1" applyBorder="1" applyAlignment="1" applyProtection="1">
      <alignment horizontal="center"/>
    </xf>
    <xf numFmtId="0" fontId="7" fillId="2" borderId="39" xfId="0" applyNumberFormat="1" applyFont="1" applyFill="1" applyBorder="1" applyAlignment="1" applyProtection="1">
      <alignment wrapText="1"/>
    </xf>
    <xf numFmtId="0" fontId="7" fillId="2" borderId="36" xfId="0" applyNumberFormat="1" applyFont="1" applyFill="1" applyBorder="1" applyAlignment="1" applyProtection="1">
      <alignment wrapText="1"/>
    </xf>
    <xf numFmtId="0" fontId="8" fillId="2" borderId="36" xfId="0" applyNumberFormat="1" applyFont="1" applyFill="1" applyBorder="1" applyAlignment="1" applyProtection="1">
      <alignment horizontal="right" vertical="center" wrapText="1"/>
    </xf>
    <xf numFmtId="0" fontId="8" fillId="2" borderId="38" xfId="0" applyNumberFormat="1" applyFont="1" applyFill="1" applyBorder="1" applyAlignment="1" applyProtection="1">
      <alignment horizontal="centerContinuous" vertical="center"/>
    </xf>
    <xf numFmtId="1" fontId="7" fillId="2" borderId="36" xfId="0" applyNumberFormat="1" applyFont="1" applyFill="1" applyBorder="1" applyAlignment="1" applyProtection="1">
      <alignment horizontal="centerContinuous" vertical="center"/>
    </xf>
    <xf numFmtId="164" fontId="7" fillId="3" borderId="42" xfId="0" applyNumberFormat="1" applyFont="1" applyFill="1" applyBorder="1" applyAlignment="1" applyProtection="1">
      <alignment horizontal="center"/>
    </xf>
    <xf numFmtId="164" fontId="8" fillId="2" borderId="43" xfId="0" applyNumberFormat="1" applyFont="1" applyFill="1" applyBorder="1" applyAlignment="1" applyProtection="1">
      <alignment horizontal="center"/>
    </xf>
    <xf numFmtId="0" fontId="8" fillId="2" borderId="36" xfId="0" applyNumberFormat="1" applyFont="1" applyFill="1" applyBorder="1" applyAlignment="1" applyProtection="1">
      <alignment horizontal="center" vertical="center" wrapText="1"/>
    </xf>
    <xf numFmtId="0" fontId="7" fillId="2" borderId="36" xfId="0" applyNumberFormat="1" applyFont="1" applyFill="1" applyBorder="1" applyAlignment="1" applyProtection="1">
      <alignment horizontal="left" wrapText="1"/>
    </xf>
    <xf numFmtId="1" fontId="7" fillId="2" borderId="38" xfId="0" applyNumberFormat="1" applyFont="1" applyFill="1" applyBorder="1" applyAlignment="1" applyProtection="1">
      <alignment horizontal="left"/>
    </xf>
    <xf numFmtId="1" fontId="7" fillId="2" borderId="38" xfId="0" applyNumberFormat="1" applyFont="1" applyFill="1" applyBorder="1" applyAlignment="1" applyProtection="1">
      <alignment horizontal="left"/>
      <protection locked="0"/>
    </xf>
    <xf numFmtId="0" fontId="7" fillId="3" borderId="44" xfId="0" applyNumberFormat="1" applyFont="1" applyFill="1" applyBorder="1" applyAlignment="1" applyProtection="1">
      <alignment vertical="center"/>
      <protection locked="0"/>
    </xf>
    <xf numFmtId="164" fontId="7" fillId="2" borderId="42" xfId="0" applyNumberFormat="1" applyFont="1" applyFill="1" applyBorder="1" applyAlignment="1" applyProtection="1">
      <alignment horizontal="center"/>
    </xf>
    <xf numFmtId="3" fontId="7" fillId="3" borderId="40" xfId="0" applyNumberFormat="1" applyFont="1" applyFill="1" applyBorder="1" applyAlignment="1" applyProtection="1">
      <alignment horizontal="center" wrapText="1"/>
    </xf>
    <xf numFmtId="0" fontId="8" fillId="4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Border="1">
      <alignment vertical="top" wrapText="1"/>
    </xf>
    <xf numFmtId="0" fontId="7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0" xfId="0" applyNumberFormat="1" applyFont="1" applyBorder="1" applyProtection="1">
      <alignment vertical="top" wrapText="1"/>
      <protection locked="0"/>
    </xf>
    <xf numFmtId="0" fontId="8" fillId="0" borderId="0" xfId="0" applyNumberFormat="1" applyFont="1" applyFill="1" applyBorder="1" applyAlignment="1" applyProtection="1">
      <alignment horizontal="left" vertical="top" wrapText="1" shrinkToFit="1"/>
      <protection locked="0"/>
    </xf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horizontal="left" vertical="top" wrapText="1"/>
      <protection locked="0"/>
    </xf>
    <xf numFmtId="0" fontId="12" fillId="2" borderId="43" xfId="0" applyNumberFormat="1" applyFont="1" applyFill="1" applyBorder="1" applyAlignment="1" applyProtection="1">
      <alignment horizontal="center" vertical="center" wrapText="1"/>
    </xf>
    <xf numFmtId="1" fontId="7" fillId="2" borderId="45" xfId="0" applyNumberFormat="1" applyFont="1" applyFill="1" applyBorder="1" applyAlignment="1" applyProtection="1">
      <alignment horizontal="left"/>
      <protection locked="0"/>
    </xf>
    <xf numFmtId="0" fontId="8" fillId="4" borderId="46" xfId="0" applyNumberFormat="1" applyFont="1" applyFill="1" applyBorder="1" applyAlignment="1" applyProtection="1">
      <alignment horizontal="left" vertical="center"/>
      <protection locked="0"/>
    </xf>
    <xf numFmtId="0" fontId="7" fillId="3" borderId="47" xfId="0" applyNumberFormat="1" applyFont="1" applyFill="1" applyBorder="1" applyAlignment="1" applyProtection="1">
      <alignment vertical="center"/>
      <protection locked="0"/>
    </xf>
    <xf numFmtId="164" fontId="7" fillId="5" borderId="41" xfId="0" applyNumberFormat="1" applyFont="1" applyFill="1" applyBorder="1" applyAlignment="1" applyProtection="1">
      <alignment horizontal="center"/>
    </xf>
    <xf numFmtId="43" fontId="2" fillId="0" borderId="0" xfId="2" applyFont="1" applyAlignment="1">
      <alignment vertical="top" wrapText="1"/>
    </xf>
    <xf numFmtId="0" fontId="18" fillId="0" borderId="0" xfId="1" applyAlignment="1">
      <alignment wrapText="1"/>
    </xf>
    <xf numFmtId="0" fontId="7" fillId="2" borderId="48" xfId="0" applyNumberFormat="1" applyFont="1" applyFill="1" applyBorder="1" applyAlignment="1" applyProtection="1">
      <alignment horizontal="center"/>
    </xf>
    <xf numFmtId="0" fontId="7" fillId="0" borderId="43" xfId="0" applyNumberFormat="1" applyFont="1" applyFill="1" applyBorder="1" applyAlignment="1" applyProtection="1">
      <alignment horizontal="center"/>
    </xf>
    <xf numFmtId="0" fontId="7" fillId="2" borderId="43" xfId="0" applyNumberFormat="1" applyFont="1" applyFill="1" applyBorder="1" applyAlignment="1" applyProtection="1">
      <alignment horizontal="center"/>
    </xf>
    <xf numFmtId="164" fontId="8" fillId="3" borderId="43" xfId="0" applyNumberFormat="1" applyFont="1" applyFill="1" applyBorder="1" applyAlignment="1" applyProtection="1">
      <alignment horizontal="center"/>
    </xf>
    <xf numFmtId="0" fontId="15" fillId="6" borderId="6" xfId="0" applyNumberFormat="1" applyFont="1" applyFill="1" applyBorder="1" applyAlignment="1" applyProtection="1">
      <alignment horizontal="center" vertical="center"/>
    </xf>
    <xf numFmtId="0" fontId="15" fillId="6" borderId="0" xfId="0" applyNumberFormat="1" applyFont="1" applyFill="1" applyBorder="1" applyAlignment="1" applyProtection="1">
      <alignment horizontal="center" vertical="center"/>
    </xf>
    <xf numFmtId="0" fontId="15" fillId="6" borderId="25" xfId="0" applyNumberFormat="1" applyFont="1" applyFill="1" applyBorder="1" applyAlignment="1" applyProtection="1">
      <alignment horizontal="center" vertical="center"/>
    </xf>
    <xf numFmtId="3" fontId="4" fillId="2" borderId="13" xfId="0" applyNumberFormat="1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5" xfId="0" applyNumberFormat="1" applyFont="1" applyFill="1" applyBorder="1" applyAlignment="1" applyProtection="1">
      <alignment horizontal="center" vertical="top"/>
    </xf>
    <xf numFmtId="0" fontId="3" fillId="2" borderId="24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 applyProtection="1">
      <alignment horizontal="center" vertical="center"/>
    </xf>
    <xf numFmtId="1" fontId="1" fillId="2" borderId="3" xfId="0" applyNumberFormat="1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 applyProtection="1">
      <alignment horizontal="center" vertical="center"/>
    </xf>
    <xf numFmtId="1" fontId="1" fillId="2" borderId="22" xfId="0" applyNumberFormat="1" applyFont="1" applyFill="1" applyBorder="1" applyAlignment="1" applyProtection="1">
      <alignment horizontal="center" vertical="center"/>
    </xf>
    <xf numFmtId="1" fontId="1" fillId="2" borderId="2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1" fillId="2" borderId="20" xfId="0" applyNumberFormat="1" applyFont="1" applyFill="1" applyBorder="1" applyAlignment="1" applyProtection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AAAAAA"/>
      <rgbColor rgb="000000D4"/>
      <rgbColor rgb="000000FF"/>
      <rgbColor rgb="00515151"/>
      <rgbColor rgb="000432FF"/>
      <rgbColor rgb="001406FB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6350" cap="flat" cmpd="sng" algn="ctr">
          <a:solidFill>
            <a:srgbClr val="000000"/>
          </a:solidFill>
          <a:prstDash val="solid"/>
          <a:miter lim="0"/>
          <a:headEnd type="none" w="med" len="med"/>
          <a:tailEnd type="none" w="med" len="med"/>
        </a:ln>
        <a:effectLst>
          <a:outerShdw blurRad="38100" dist="25400" dir="5400000" algn="ctr" rotWithShape="0">
            <a:srgbClr val="000000">
              <a:alpha val="50000"/>
            </a:srgbClr>
          </a:outerShdw>
        </a:effec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uduser.gov/portal/datasets/fmr/fmrs/FY2023_code/2023summary.odn?&amp;year=2023&amp;fmrtype=Final&amp;cbsasub=METRO47900M47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zoomScale="110" zoomScaleNormal="110" zoomScaleSheetLayoutView="100" zoomScalePageLayoutView="70" workbookViewId="0">
      <selection activeCell="G8" sqref="G8"/>
    </sheetView>
  </sheetViews>
  <sheetFormatPr defaultColWidth="8.59765625" defaultRowHeight="20.100000000000001" customHeight="1" x14ac:dyDescent="0.2"/>
  <cols>
    <col min="1" max="1" width="3.09765625" style="1" customWidth="1"/>
    <col min="2" max="2" width="5.09765625" style="1" customWidth="1"/>
    <col min="3" max="3" width="38.296875" style="1" customWidth="1"/>
    <col min="4" max="4" width="11.796875" style="2" customWidth="1"/>
    <col min="5" max="6" width="0" style="1" hidden="1" customWidth="1"/>
    <col min="7" max="7" width="10.8984375" style="1" bestFit="1" customWidth="1"/>
    <col min="8" max="8" width="9.5" style="1" bestFit="1" customWidth="1"/>
    <col min="9" max="16384" width="8.59765625" style="1"/>
  </cols>
  <sheetData>
    <row r="1" spans="2:6" ht="15.75" x14ac:dyDescent="0.2">
      <c r="B1" s="88" t="s">
        <v>38</v>
      </c>
      <c r="C1" s="89"/>
      <c r="D1" s="90"/>
      <c r="E1" s="17"/>
      <c r="F1" s="3"/>
    </row>
    <row r="2" spans="2:6" ht="15.75" x14ac:dyDescent="0.2">
      <c r="B2" s="94" t="s">
        <v>59</v>
      </c>
      <c r="C2" s="95"/>
      <c r="D2" s="96"/>
      <c r="E2" s="4"/>
      <c r="F2" s="3"/>
    </row>
    <row r="3" spans="2:6" ht="16.5" thickBot="1" x14ac:dyDescent="0.25">
      <c r="B3" s="91" t="s">
        <v>49</v>
      </c>
      <c r="C3" s="92"/>
      <c r="D3" s="93"/>
      <c r="E3" s="4"/>
      <c r="F3" s="3"/>
    </row>
    <row r="4" spans="2:6" ht="15.75" x14ac:dyDescent="0.2">
      <c r="B4" s="85" t="s">
        <v>44</v>
      </c>
      <c r="C4" s="86"/>
      <c r="D4" s="87"/>
      <c r="E4" s="4"/>
      <c r="F4" s="3"/>
    </row>
    <row r="5" spans="2:6" ht="19.5" hidden="1" customHeight="1" thickBot="1" x14ac:dyDescent="0.25">
      <c r="B5" s="19" t="s">
        <v>0</v>
      </c>
      <c r="C5" s="5">
        <v>40740.730000000003</v>
      </c>
      <c r="D5" s="20">
        <f>33500/0.27</f>
        <v>124074.07407407407</v>
      </c>
      <c r="E5" s="4"/>
      <c r="F5" s="3"/>
    </row>
    <row r="6" spans="2:6" s="13" customFormat="1" ht="18.95" customHeight="1" thickBot="1" x14ac:dyDescent="0.25">
      <c r="B6" s="80"/>
      <c r="C6" s="81"/>
      <c r="D6" s="82"/>
      <c r="E6" s="18"/>
      <c r="F6" s="12"/>
    </row>
    <row r="7" spans="2:6" ht="18.600000000000001" customHeight="1" thickBot="1" x14ac:dyDescent="0.3">
      <c r="B7" s="21" t="s">
        <v>25</v>
      </c>
      <c r="C7" s="7"/>
      <c r="D7" s="83"/>
      <c r="E7" s="4"/>
      <c r="F7" s="3"/>
    </row>
    <row r="8" spans="2:6" ht="17.45" customHeight="1" thickBot="1" x14ac:dyDescent="0.3">
      <c r="B8" s="22" t="s">
        <v>26</v>
      </c>
      <c r="C8" s="8"/>
      <c r="D8" s="84"/>
      <c r="E8" s="4"/>
      <c r="F8" s="3"/>
    </row>
    <row r="9" spans="2:6" ht="17.45" customHeight="1" thickBot="1" x14ac:dyDescent="0.25">
      <c r="B9" s="23" t="s">
        <v>39</v>
      </c>
      <c r="C9" s="9"/>
      <c r="D9" s="16"/>
      <c r="E9" s="4"/>
      <c r="F9" s="3"/>
    </row>
    <row r="10" spans="2:6" ht="18.75" customHeight="1" x14ac:dyDescent="0.25">
      <c r="B10" s="24" t="s">
        <v>1</v>
      </c>
      <c r="C10" s="6"/>
      <c r="D10" s="25" t="s">
        <v>43</v>
      </c>
      <c r="E10" s="4"/>
      <c r="F10" s="3"/>
    </row>
    <row r="11" spans="2:6" ht="15.75" x14ac:dyDescent="0.25">
      <c r="B11" s="26"/>
      <c r="C11" s="27" t="s">
        <v>22</v>
      </c>
      <c r="D11" s="28"/>
      <c r="E11" s="4"/>
      <c r="F11" s="3"/>
    </row>
    <row r="12" spans="2:6" ht="30" customHeight="1" x14ac:dyDescent="0.2">
      <c r="B12" s="29">
        <v>1</v>
      </c>
      <c r="C12" s="30" t="s">
        <v>57</v>
      </c>
      <c r="D12" s="31" t="s">
        <v>52</v>
      </c>
      <c r="E12" s="4"/>
      <c r="F12" s="3"/>
    </row>
    <row r="13" spans="2:6" ht="15.75" x14ac:dyDescent="0.2">
      <c r="B13" s="32">
        <v>2</v>
      </c>
      <c r="C13" s="33" t="s">
        <v>51</v>
      </c>
      <c r="D13" s="34" t="s">
        <v>52</v>
      </c>
      <c r="E13" s="4"/>
      <c r="F13" s="3"/>
    </row>
    <row r="14" spans="2:6" ht="15.75" x14ac:dyDescent="0.2">
      <c r="B14" s="32">
        <v>3</v>
      </c>
      <c r="C14" s="33" t="s">
        <v>11</v>
      </c>
      <c r="D14" s="35"/>
      <c r="E14" s="4"/>
      <c r="F14" s="3"/>
    </row>
    <row r="15" spans="2:6" ht="25.5" x14ac:dyDescent="0.2">
      <c r="B15" s="32">
        <v>4</v>
      </c>
      <c r="C15" s="33" t="s">
        <v>12</v>
      </c>
      <c r="D15" s="35"/>
      <c r="E15" s="4"/>
      <c r="F15" s="3"/>
    </row>
    <row r="16" spans="2:6" ht="15.75" x14ac:dyDescent="0.2">
      <c r="B16" s="32">
        <v>5</v>
      </c>
      <c r="C16" s="33" t="s">
        <v>48</v>
      </c>
      <c r="D16" s="35"/>
      <c r="E16" s="4"/>
      <c r="F16" s="3"/>
    </row>
    <row r="17" spans="2:7" ht="25.5" x14ac:dyDescent="0.2">
      <c r="B17" s="32">
        <v>6</v>
      </c>
      <c r="C17" s="33" t="s">
        <v>15</v>
      </c>
      <c r="D17" s="35"/>
      <c r="E17" s="4"/>
      <c r="F17" s="3"/>
    </row>
    <row r="18" spans="2:7" ht="15.75" x14ac:dyDescent="0.2">
      <c r="B18" s="32">
        <v>7</v>
      </c>
      <c r="C18" s="36" t="s">
        <v>2</v>
      </c>
      <c r="D18" s="37" t="s">
        <v>40</v>
      </c>
      <c r="E18" s="4"/>
      <c r="F18" s="3"/>
    </row>
    <row r="19" spans="2:7" ht="25.5" x14ac:dyDescent="0.2">
      <c r="B19" s="38" t="s">
        <v>16</v>
      </c>
      <c r="C19" s="33" t="s">
        <v>41</v>
      </c>
      <c r="D19" s="35"/>
      <c r="E19" s="4"/>
      <c r="F19" s="3"/>
    </row>
    <row r="20" spans="2:7" ht="15.75" x14ac:dyDescent="0.2">
      <c r="B20" s="38" t="s">
        <v>17</v>
      </c>
      <c r="C20" s="33" t="s">
        <v>42</v>
      </c>
      <c r="D20" s="35"/>
      <c r="E20" s="4"/>
      <c r="F20" s="3"/>
    </row>
    <row r="21" spans="2:7" ht="15.75" x14ac:dyDescent="0.2">
      <c r="B21" s="39">
        <v>8</v>
      </c>
      <c r="C21" s="33" t="s">
        <v>34</v>
      </c>
      <c r="D21" s="35"/>
      <c r="E21" s="4"/>
      <c r="F21" s="3"/>
    </row>
    <row r="22" spans="2:7" ht="16.5" thickBot="1" x14ac:dyDescent="0.25">
      <c r="B22" s="39">
        <v>9</v>
      </c>
      <c r="C22" s="33" t="s">
        <v>33</v>
      </c>
      <c r="D22" s="35"/>
      <c r="E22" s="4"/>
      <c r="F22" s="3"/>
    </row>
    <row r="23" spans="2:7" ht="15.75" x14ac:dyDescent="0.2">
      <c r="B23" s="32">
        <v>10</v>
      </c>
      <c r="C23" s="40" t="s">
        <v>28</v>
      </c>
      <c r="D23" s="41">
        <f>SUM(D12:D22)</f>
        <v>0</v>
      </c>
      <c r="E23" s="4"/>
      <c r="F23" s="3"/>
      <c r="G23" s="74"/>
    </row>
    <row r="24" spans="2:7" ht="16.5" thickBot="1" x14ac:dyDescent="0.25">
      <c r="B24" s="42"/>
      <c r="C24" s="43" t="s">
        <v>18</v>
      </c>
      <c r="D24" s="44"/>
      <c r="E24" s="4"/>
      <c r="F24" s="3"/>
    </row>
    <row r="25" spans="2:7" ht="15.75" x14ac:dyDescent="0.2">
      <c r="B25" s="32">
        <v>11</v>
      </c>
      <c r="C25" s="33" t="s">
        <v>46</v>
      </c>
      <c r="D25" s="45">
        <f>D23*0.085</f>
        <v>0</v>
      </c>
      <c r="E25" s="4"/>
      <c r="F25" s="3"/>
    </row>
    <row r="26" spans="2:7" ht="15.75" x14ac:dyDescent="0.2">
      <c r="B26" s="32">
        <v>12</v>
      </c>
      <c r="C26" s="33" t="s">
        <v>35</v>
      </c>
      <c r="D26" s="45">
        <f>D23*0.01</f>
        <v>0</v>
      </c>
      <c r="E26" s="4"/>
      <c r="F26" s="3"/>
    </row>
    <row r="27" spans="2:7" ht="15.75" x14ac:dyDescent="0.2">
      <c r="B27" s="32">
        <v>13</v>
      </c>
      <c r="C27" s="33" t="s">
        <v>47</v>
      </c>
      <c r="D27" s="45">
        <f>D23*0.005</f>
        <v>0</v>
      </c>
      <c r="E27" s="4"/>
      <c r="F27" s="3"/>
    </row>
    <row r="28" spans="2:7" ht="15.75" x14ac:dyDescent="0.2">
      <c r="B28" s="32">
        <v>14</v>
      </c>
      <c r="C28" s="33" t="s">
        <v>53</v>
      </c>
      <c r="D28" s="73">
        <f>IF(0.29*D23&lt;11500,11500,IF(0.29*D23&gt;35000,35000,0.29*D23))</f>
        <v>11500</v>
      </c>
      <c r="E28" s="4"/>
      <c r="F28" s="3"/>
      <c r="G28" s="74"/>
    </row>
    <row r="29" spans="2:7" ht="15.75" x14ac:dyDescent="0.2">
      <c r="B29" s="32">
        <v>15</v>
      </c>
      <c r="C29" s="33" t="s">
        <v>36</v>
      </c>
      <c r="D29" s="45">
        <f>0.0765*D23</f>
        <v>0</v>
      </c>
      <c r="E29" s="4">
        <f>0.0765*(D23-D14-D15-D16-D17)</f>
        <v>0</v>
      </c>
      <c r="F29" s="3" t="e">
        <f>0.0765*(#REF!-#REF!-#REF!-#REF!-#REF!)</f>
        <v>#REF!</v>
      </c>
    </row>
    <row r="30" spans="2:7" ht="15.75" x14ac:dyDescent="0.2">
      <c r="B30" s="32"/>
      <c r="C30" s="46" t="s">
        <v>19</v>
      </c>
      <c r="D30" s="47"/>
      <c r="E30" s="4"/>
      <c r="F30" s="3"/>
    </row>
    <row r="31" spans="2:7" ht="15.75" x14ac:dyDescent="0.2">
      <c r="B31" s="32">
        <v>16</v>
      </c>
      <c r="C31" s="48" t="s">
        <v>21</v>
      </c>
      <c r="D31" s="45"/>
      <c r="E31" s="4"/>
      <c r="F31" s="3"/>
    </row>
    <row r="32" spans="2:7" ht="15.75" x14ac:dyDescent="0.2">
      <c r="B32" s="32">
        <v>17</v>
      </c>
      <c r="C32" s="48" t="s">
        <v>20</v>
      </c>
      <c r="D32" s="45"/>
      <c r="E32" s="4"/>
      <c r="F32" s="3"/>
    </row>
    <row r="33" spans="2:6" ht="25.5" x14ac:dyDescent="0.2">
      <c r="B33" s="32">
        <v>18</v>
      </c>
      <c r="C33" s="48" t="s">
        <v>37</v>
      </c>
      <c r="D33" s="45"/>
      <c r="E33" s="4"/>
      <c r="F33" s="3"/>
    </row>
    <row r="34" spans="2:6" ht="15.75" x14ac:dyDescent="0.2">
      <c r="B34" s="32">
        <v>19</v>
      </c>
      <c r="C34" s="49" t="s">
        <v>31</v>
      </c>
      <c r="D34" s="45"/>
      <c r="E34" s="4"/>
      <c r="F34" s="3"/>
    </row>
    <row r="35" spans="2:6" ht="15.75" x14ac:dyDescent="0.2">
      <c r="B35" s="32">
        <v>20</v>
      </c>
      <c r="C35" s="50" t="s">
        <v>45</v>
      </c>
      <c r="D35" s="60">
        <f>SUM(D25:D34)</f>
        <v>11500</v>
      </c>
      <c r="E35" s="4"/>
      <c r="F35" s="3"/>
    </row>
    <row r="36" spans="2:6" ht="15.75" x14ac:dyDescent="0.2">
      <c r="B36" s="51" t="s">
        <v>3</v>
      </c>
      <c r="C36" s="52"/>
      <c r="D36" s="69"/>
      <c r="E36" s="4"/>
      <c r="F36" s="3"/>
    </row>
    <row r="37" spans="2:6" ht="15.75" x14ac:dyDescent="0.2">
      <c r="B37" s="32">
        <v>21</v>
      </c>
      <c r="C37" s="36" t="s">
        <v>56</v>
      </c>
      <c r="D37" s="61"/>
      <c r="E37" s="4"/>
      <c r="F37" s="3"/>
    </row>
    <row r="38" spans="2:6" ht="15.75" x14ac:dyDescent="0.2">
      <c r="B38" s="32">
        <v>22</v>
      </c>
      <c r="C38" s="33" t="s">
        <v>9</v>
      </c>
      <c r="D38" s="45"/>
      <c r="E38" s="4"/>
      <c r="F38" s="3"/>
    </row>
    <row r="39" spans="2:6" ht="15.75" x14ac:dyDescent="0.2">
      <c r="B39" s="32">
        <v>23</v>
      </c>
      <c r="C39" s="36" t="s">
        <v>10</v>
      </c>
      <c r="D39" s="45"/>
      <c r="E39" s="4"/>
      <c r="F39" s="3"/>
    </row>
    <row r="40" spans="2:6" ht="15.75" x14ac:dyDescent="0.2">
      <c r="B40" s="32">
        <v>24</v>
      </c>
      <c r="C40" s="36" t="s">
        <v>23</v>
      </c>
      <c r="D40" s="45"/>
      <c r="E40" s="4"/>
      <c r="F40" s="3"/>
    </row>
    <row r="41" spans="2:6" ht="15.75" x14ac:dyDescent="0.2">
      <c r="B41" s="32">
        <v>25</v>
      </c>
      <c r="C41" s="33" t="s">
        <v>24</v>
      </c>
      <c r="D41" s="45"/>
      <c r="E41" s="4"/>
      <c r="F41" s="3"/>
    </row>
    <row r="42" spans="2:6" ht="15.75" x14ac:dyDescent="0.2">
      <c r="B42" s="32">
        <v>26</v>
      </c>
      <c r="C42" s="36" t="s">
        <v>4</v>
      </c>
      <c r="D42" s="53"/>
      <c r="E42" s="4"/>
      <c r="F42" s="3"/>
    </row>
    <row r="43" spans="2:6" ht="15.75" x14ac:dyDescent="0.2">
      <c r="B43" s="39">
        <v>27</v>
      </c>
      <c r="C43" s="50" t="s">
        <v>32</v>
      </c>
      <c r="D43" s="54">
        <f>SUM(D37:D42)</f>
        <v>0</v>
      </c>
      <c r="E43" s="4"/>
      <c r="F43" s="3"/>
    </row>
    <row r="44" spans="2:6" ht="15.75" x14ac:dyDescent="0.2">
      <c r="B44" s="39">
        <v>28</v>
      </c>
      <c r="C44" s="55" t="s">
        <v>27</v>
      </c>
      <c r="D44" s="54">
        <f>D23+D35+D43</f>
        <v>11500</v>
      </c>
      <c r="E44" s="4"/>
      <c r="F44" s="3"/>
    </row>
    <row r="45" spans="2:6" ht="15.75" x14ac:dyDescent="0.2">
      <c r="B45" s="39">
        <v>29</v>
      </c>
      <c r="C45" s="56" t="s">
        <v>30</v>
      </c>
      <c r="D45" s="79"/>
      <c r="E45" s="4"/>
      <c r="F45" s="3"/>
    </row>
    <row r="46" spans="2:6" ht="15.75" x14ac:dyDescent="0.2">
      <c r="B46" s="57">
        <v>30</v>
      </c>
      <c r="C46" s="33" t="s">
        <v>13</v>
      </c>
      <c r="D46" s="76" t="s">
        <v>5</v>
      </c>
      <c r="E46" s="4"/>
      <c r="F46" s="3"/>
    </row>
    <row r="47" spans="2:6" ht="15.75" x14ac:dyDescent="0.2">
      <c r="B47" s="57">
        <v>31</v>
      </c>
      <c r="C47" s="56" t="s">
        <v>14</v>
      </c>
      <c r="D47" s="78" t="s">
        <v>6</v>
      </c>
      <c r="E47" s="4"/>
      <c r="F47" s="3"/>
    </row>
    <row r="48" spans="2:6" ht="25.5" x14ac:dyDescent="0.2">
      <c r="B48" s="57">
        <v>32</v>
      </c>
      <c r="C48" s="56" t="s">
        <v>58</v>
      </c>
      <c r="D48" s="78" t="s">
        <v>52</v>
      </c>
      <c r="E48" s="4"/>
      <c r="F48" s="3"/>
    </row>
    <row r="49" spans="1:7" ht="15.75" x14ac:dyDescent="0.2">
      <c r="B49" s="57">
        <v>33</v>
      </c>
      <c r="C49" s="56" t="s">
        <v>29</v>
      </c>
      <c r="D49" s="77"/>
      <c r="E49" s="4"/>
      <c r="F49" s="3"/>
    </row>
    <row r="50" spans="1:7" ht="15.75" x14ac:dyDescent="0.2">
      <c r="B50" s="58">
        <v>34</v>
      </c>
      <c r="C50" s="62" t="s">
        <v>7</v>
      </c>
      <c r="D50" s="59"/>
      <c r="E50" s="4"/>
      <c r="F50" s="3"/>
    </row>
    <row r="51" spans="1:7" ht="16.5" thickBot="1" x14ac:dyDescent="0.25">
      <c r="B51" s="70">
        <v>35</v>
      </c>
      <c r="C51" s="71" t="s">
        <v>8</v>
      </c>
      <c r="D51" s="72"/>
      <c r="E51" s="4"/>
      <c r="F51" s="3"/>
    </row>
    <row r="52" spans="1:7" ht="15.75" x14ac:dyDescent="0.2">
      <c r="A52" s="63"/>
      <c r="B52" s="64" t="s">
        <v>52</v>
      </c>
      <c r="C52" s="66"/>
      <c r="D52" s="67"/>
      <c r="E52" s="65"/>
      <c r="F52" s="65"/>
      <c r="G52" s="63"/>
    </row>
    <row r="53" spans="1:7" ht="15.75" x14ac:dyDescent="0.2">
      <c r="A53" s="63"/>
      <c r="B53" s="64" t="s">
        <v>52</v>
      </c>
      <c r="C53" s="68"/>
      <c r="D53" s="67"/>
      <c r="E53" s="65"/>
      <c r="F53" s="65"/>
      <c r="G53" s="63"/>
    </row>
    <row r="54" spans="1:7" ht="20.100000000000001" customHeight="1" x14ac:dyDescent="0.2">
      <c r="C54" s="14" t="s">
        <v>50</v>
      </c>
      <c r="D54" s="10" t="s">
        <v>52</v>
      </c>
    </row>
    <row r="55" spans="1:7" ht="15.75" x14ac:dyDescent="0.2">
      <c r="C55" s="11" t="s">
        <v>55</v>
      </c>
      <c r="D55" s="15" t="s">
        <v>52</v>
      </c>
    </row>
    <row r="56" spans="1:7" ht="19.5" customHeight="1" x14ac:dyDescent="0.2">
      <c r="D56" s="10"/>
    </row>
    <row r="57" spans="1:7" ht="33" customHeight="1" x14ac:dyDescent="0.2">
      <c r="C57" s="75" t="s">
        <v>54</v>
      </c>
    </row>
  </sheetData>
  <mergeCells count="6">
    <mergeCell ref="B6:D6"/>
    <mergeCell ref="D7:D8"/>
    <mergeCell ref="B4:D4"/>
    <mergeCell ref="B1:D1"/>
    <mergeCell ref="B3:D3"/>
    <mergeCell ref="B2:D2"/>
  </mergeCells>
  <hyperlinks>
    <hyperlink ref="C57" r:id="rId1" xr:uid="{7B57E877-A51C-4E8F-864D-39F1C3C646E7}"/>
  </hyperlinks>
  <printOptions horizontalCentered="1" gridLines="1"/>
  <pageMargins left="0.75" right="0.75" top="1" bottom="1" header="0.5" footer="0.5"/>
  <pageSetup scale="69" fitToWidth="0" fitToHeight="0" orientation="portrait" r:id="rId2"/>
  <headerFooter alignWithMargins="0">
    <oddFooter>&amp;L&amp;"Helvetica,Regular"&amp;K000000&amp;F&amp;R&amp;P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full time</vt:lpstr>
      <vt:lpstr>MAXDUES</vt:lpstr>
      <vt:lpstr>MINDUES</vt:lpstr>
      <vt:lpstr>'full time'!Print_Area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Wilson</dc:creator>
  <cp:keywords/>
  <dc:description/>
  <cp:lastModifiedBy>Dina Bickel</cp:lastModifiedBy>
  <cp:revision/>
  <cp:lastPrinted>2021-03-07T13:44:21Z</cp:lastPrinted>
  <dcterms:created xsi:type="dcterms:W3CDTF">2016-08-11T18:37:27Z</dcterms:created>
  <dcterms:modified xsi:type="dcterms:W3CDTF">2023-10-13T13:24:36Z</dcterms:modified>
  <cp:category/>
  <cp:contentStatus/>
</cp:coreProperties>
</file>