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aJuan\Dropbox (Natl Cap Presbytery)\lquander\Desktop\com doc postings\"/>
    </mc:Choice>
  </mc:AlternateContent>
  <xr:revisionPtr revIDLastSave="0" documentId="8_{001BF920-4614-4B5D-A574-539F449E36F1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full time" sheetId="1" r:id="rId1"/>
  </sheets>
  <definedNames>
    <definedName name="MAXDUES">'full time'!$D$8</definedName>
    <definedName name="MINDUES">'full time'!$C$8</definedName>
    <definedName name="_xlnm.Print_Area" localSheetId="0">'full time'!$B$1:$D$55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8" i="1"/>
  <c r="D26" i="1" l="1"/>
  <c r="D32" i="1" l="1"/>
  <c r="D28" i="1"/>
  <c r="D30" i="1"/>
  <c r="D29" i="1" l="1"/>
  <c r="D38" i="1" s="1"/>
  <c r="E32" i="1"/>
  <c r="F32" i="1"/>
  <c r="D46" i="1"/>
  <c r="D47" i="1" l="1"/>
</calcChain>
</file>

<file path=xl/sharedStrings.xml><?xml version="1.0" encoding="utf-8"?>
<sst xmlns="http://schemas.openxmlformats.org/spreadsheetml/2006/main" count="59" uniqueCount="59">
  <si>
    <t>Constants</t>
  </si>
  <si>
    <t>COMPENSATION</t>
  </si>
  <si>
    <t>Is minister enrolled in Social Security?  (Yes/No)</t>
  </si>
  <si>
    <t>REIMBURSED EXPENSES/ALLOWANCES</t>
  </si>
  <si>
    <t>Other, continued - Identify</t>
  </si>
  <si>
    <t>1 month</t>
  </si>
  <si>
    <t>2 weeks</t>
  </si>
  <si>
    <t>Person to contact regarding this form:</t>
  </si>
  <si>
    <t>Phone:</t>
  </si>
  <si>
    <t>Continuing Education/Professional Development</t>
  </si>
  <si>
    <t>Books</t>
  </si>
  <si>
    <t>Employee's contributions to 403(b)(9) plan</t>
  </si>
  <si>
    <t>Employer's contributions to 403(b) plan, TSA, equity allowance (not including matching contributions)</t>
  </si>
  <si>
    <t>Vacation - minimum one month (30 days, including 4 Sundays)</t>
  </si>
  <si>
    <t>Study Leave - minimum 2 weeks (14 days, including 2 Sundays)</t>
  </si>
  <si>
    <t>Date of Congregational meeting where the terms were adopted (required only if there are changes in the Terms of Call):</t>
  </si>
  <si>
    <t>Optional pre-tax salary reduction - dependent care FSA ($5,000 maximum)</t>
  </si>
  <si>
    <t>7a</t>
  </si>
  <si>
    <t>7b</t>
  </si>
  <si>
    <t>REQUIRED BENEFITS</t>
  </si>
  <si>
    <t>OPTIONAL BENEFITS</t>
  </si>
  <si>
    <t>Group Term Life Insurance</t>
  </si>
  <si>
    <t>Dental Insurance</t>
  </si>
  <si>
    <t>EFFECTIVE SALARY</t>
  </si>
  <si>
    <t>Technology and Communications Allowance</t>
  </si>
  <si>
    <t>Professional Expenses Allowance</t>
  </si>
  <si>
    <t>Pastor:</t>
  </si>
  <si>
    <t>Church:</t>
  </si>
  <si>
    <t>TOTAL COMPENSATION, BENEFITS, AND EXPENSES</t>
  </si>
  <si>
    <t>Subtotal: Effective Salary (lines 1-9)</t>
  </si>
  <si>
    <t>Other Leave (Military, Sabbatical, etc.)</t>
  </si>
  <si>
    <t>Technology Agreements</t>
  </si>
  <si>
    <t>Group Plan Health Reimbursement Account</t>
  </si>
  <si>
    <t>Subtotal: Reimbursed Expenses/Allowances (lines 17-24)</t>
  </si>
  <si>
    <t xml:space="preserve">Other, continued - Identify </t>
  </si>
  <si>
    <t>Other (optional medical, dental reimbursement) - Identify</t>
  </si>
  <si>
    <t>Date of Session meeting where the terms were reviewed:</t>
  </si>
  <si>
    <t>Death/Disability Dues (1%) of Line 10)</t>
  </si>
  <si>
    <t>Employer's portion of SECA Tax (7.65% of Line 10)</t>
  </si>
  <si>
    <t xml:space="preserve">If Line 7, Column E is changed to "No", then contact office for new form.
</t>
  </si>
  <si>
    <r>
      <t xml:space="preserve">Other Deferred Income [Employer </t>
    </r>
    <r>
      <rPr>
        <b/>
        <sz val="10"/>
        <color indexed="8"/>
        <rFont val="Calibri"/>
        <family val="2"/>
        <scheme val="minor"/>
      </rPr>
      <t>matching</t>
    </r>
    <r>
      <rPr>
        <sz val="10"/>
        <color indexed="8"/>
        <rFont val="Calibri"/>
        <family val="2"/>
        <scheme val="minor"/>
      </rPr>
      <t xml:space="preserve"> contributions to PCUSA 403(b)(9)]</t>
    </r>
  </si>
  <si>
    <t>National Capital Presbytery</t>
  </si>
  <si>
    <t>Housing Allowance (see line 57)</t>
  </si>
  <si>
    <t>Annual Report Form Pastor Salary</t>
  </si>
  <si>
    <t>Report form for 20 Hours or more</t>
  </si>
  <si>
    <t>Date:</t>
  </si>
  <si>
    <t>yes</t>
  </si>
  <si>
    <r>
      <t>If Box D7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</si>
  <si>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If Box D7 is No:  Allowance in place of SECA</t>
  </si>
  <si>
    <t>Annualized</t>
  </si>
  <si>
    <t>Instructions:  Enter data in the grey boxes  as applicable</t>
  </si>
  <si>
    <t>Auto/Travel Reimbursement (IRS rate 2020 57.5 cents per mile)</t>
  </si>
  <si>
    <t>Subtotal: Benefits (lines 11-19)</t>
  </si>
  <si>
    <t>Pension Benefit Dues (8.5% of line 10)</t>
  </si>
  <si>
    <t>Temporary Disability Plan Dues (.5% of line 10)</t>
  </si>
  <si>
    <t>If execl format, Cells outlined in blue auto-calculate &amp; calculations round to the nearest dollar</t>
  </si>
  <si>
    <t>Optional pre-tax salary reduction - health FSA ($2,750 maximum)</t>
  </si>
  <si>
    <t>Medical Dues  (27% - minimum of $11,000; maximum $33,500))</t>
  </si>
  <si>
    <t>Annual Cash Salary (full amount of cash paid per annum)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</si>
</sst>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2"/>
      <color indexed="8"/>
      <name val="Verdan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Verdana"/>
      <family val="2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medium">
        <color indexed="15"/>
      </left>
      <right style="thin">
        <color indexed="10"/>
      </right>
      <top/>
      <bottom style="medium">
        <color indexed="15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11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15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3">
    <xf numFmtId="0" fontId="0" fillId="0" borderId="0" xfId="0" applyAlignment="1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164" fontId="8" fillId="2" borderId="20" xfId="0" applyNumberFormat="1" applyFont="1" applyFill="1" applyBorder="1" applyAlignment="1" applyProtection="1">
      <alignment horizontal="center"/>
    </xf>
    <xf numFmtId="3" fontId="7" fillId="2" borderId="20" xfId="0" applyNumberFormat="1" applyFont="1" applyFill="1" applyBorder="1" applyAlignment="1" applyProtection="1">
      <alignment horizontal="center"/>
    </xf>
    <xf numFmtId="164" fontId="7" fillId="2" borderId="20" xfId="0" applyNumberFormat="1" applyFont="1" applyFill="1" applyBorder="1" applyAlignment="1" applyProtection="1">
      <alignment horizontal="center"/>
    </xf>
    <xf numFmtId="164" fontId="8" fillId="2" borderId="47" xfId="0" applyNumberFormat="1" applyFont="1" applyFill="1" applyBorder="1" applyAlignment="1" applyProtection="1">
      <alignment horizontal="center"/>
    </xf>
    <xf numFmtId="1" fontId="7" fillId="2" borderId="46" xfId="0" applyNumberFormat="1" applyFont="1" applyFill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1" fontId="2" fillId="0" borderId="2" xfId="0" applyNumberFormat="1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vertical="top" wrapText="1"/>
      <protection locked="0"/>
    </xf>
    <xf numFmtId="1" fontId="2" fillId="0" borderId="7" xfId="0" applyNumberFormat="1" applyFont="1" applyBorder="1" applyAlignment="1" applyProtection="1">
      <alignment vertical="top" wrapText="1"/>
      <protection locked="0"/>
    </xf>
    <xf numFmtId="0" fontId="7" fillId="0" borderId="48" xfId="0" applyNumberFormat="1" applyFont="1" applyBorder="1" applyAlignment="1" applyProtection="1">
      <alignment horizontal="left" vertical="top" wrapText="1"/>
      <protection locked="0"/>
    </xf>
    <xf numFmtId="0" fontId="7" fillId="0" borderId="49" xfId="0" applyNumberFormat="1" applyFont="1" applyBorder="1" applyAlignment="1" applyProtection="1">
      <alignment horizontal="left" vertical="top" wrapText="1"/>
      <protection locked="0"/>
    </xf>
    <xf numFmtId="0" fontId="6" fillId="2" borderId="44" xfId="0" applyNumberFormat="1" applyFont="1" applyFill="1" applyBorder="1" applyAlignment="1" applyProtection="1">
      <alignment horizontal="centerContinuous"/>
    </xf>
    <xf numFmtId="1" fontId="8" fillId="2" borderId="17" xfId="0" applyNumberFormat="1" applyFont="1" applyFill="1" applyBorder="1" applyAlignment="1" applyProtection="1">
      <alignment horizontal="center" vertical="center"/>
    </xf>
    <xf numFmtId="0" fontId="6" fillId="2" borderId="30" xfId="0" applyNumberFormat="1" applyFont="1" applyFill="1" applyBorder="1" applyAlignment="1" applyProtection="1">
      <alignment horizontal="center" vertical="center" wrapText="1"/>
    </xf>
    <xf numFmtId="0" fontId="7" fillId="2" borderId="45" xfId="0" applyNumberFormat="1" applyFont="1" applyFill="1" applyBorder="1" applyAlignment="1" applyProtection="1">
      <alignment horizontal="left"/>
    </xf>
    <xf numFmtId="0" fontId="7" fillId="2" borderId="19" xfId="0" applyNumberFormat="1" applyFont="1" applyFill="1" applyBorder="1" applyAlignment="1" applyProtection="1">
      <alignment horizontal="left"/>
    </xf>
    <xf numFmtId="0" fontId="7" fillId="2" borderId="46" xfId="0" applyNumberFormat="1" applyFont="1" applyFill="1" applyBorder="1" applyAlignment="1" applyProtection="1">
      <alignment horizontal="left"/>
    </xf>
    <xf numFmtId="0" fontId="7" fillId="2" borderId="21" xfId="0" applyNumberFormat="1" applyFont="1" applyFill="1" applyBorder="1" applyAlignment="1" applyProtection="1">
      <alignment horizontal="left" wrapText="1"/>
    </xf>
    <xf numFmtId="0" fontId="7" fillId="2" borderId="21" xfId="0" applyNumberFormat="1" applyFont="1" applyFill="1" applyBorder="1" applyAlignment="1" applyProtection="1">
      <alignment horizontal="left"/>
    </xf>
    <xf numFmtId="0" fontId="7" fillId="2" borderId="22" xfId="0" applyNumberFormat="1" applyFont="1" applyFill="1" applyBorder="1" applyAlignment="1" applyProtection="1">
      <alignment horizontal="center"/>
    </xf>
    <xf numFmtId="0" fontId="7" fillId="2" borderId="46" xfId="0" applyNumberFormat="1" applyFont="1" applyFill="1" applyBorder="1" applyAlignment="1" applyProtection="1"/>
    <xf numFmtId="0" fontId="7" fillId="2" borderId="46" xfId="0" applyNumberFormat="1" applyFont="1" applyFill="1" applyBorder="1" applyAlignment="1" applyProtection="1">
      <alignment horizontal="left" vertical="top"/>
    </xf>
    <xf numFmtId="0" fontId="8" fillId="2" borderId="21" xfId="0" applyNumberFormat="1" applyFont="1" applyFill="1" applyBorder="1" applyAlignment="1" applyProtection="1">
      <alignment horizontal="right" vertical="center"/>
    </xf>
    <xf numFmtId="0" fontId="8" fillId="2" borderId="46" xfId="0" applyNumberFormat="1" applyFont="1" applyFill="1" applyBorder="1" applyAlignment="1" applyProtection="1">
      <alignment horizontal="left"/>
    </xf>
    <xf numFmtId="0" fontId="8" fillId="2" borderId="21" xfId="0" applyNumberFormat="1" applyFont="1" applyFill="1" applyBorder="1" applyAlignment="1" applyProtection="1">
      <alignment horizontal="center" vertical="center"/>
    </xf>
    <xf numFmtId="3" fontId="8" fillId="2" borderId="20" xfId="0" applyNumberFormat="1" applyFont="1" applyFill="1" applyBorder="1" applyAlignment="1" applyProtection="1">
      <alignment horizont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wrapText="1"/>
    </xf>
    <xf numFmtId="0" fontId="7" fillId="2" borderId="19" xfId="0" applyNumberFormat="1" applyFont="1" applyFill="1" applyBorder="1" applyAlignment="1" applyProtection="1">
      <alignment wrapText="1"/>
    </xf>
    <xf numFmtId="0" fontId="8" fillId="2" borderId="19" xfId="0" applyNumberFormat="1" applyFont="1" applyFill="1" applyBorder="1" applyAlignment="1" applyProtection="1">
      <alignment horizontal="right" vertical="center" wrapText="1"/>
    </xf>
    <xf numFmtId="0" fontId="8" fillId="2" borderId="46" xfId="0" applyNumberFormat="1" applyFont="1" applyFill="1" applyBorder="1" applyAlignment="1" applyProtection="1">
      <alignment horizontal="centerContinuous" vertical="center"/>
    </xf>
    <xf numFmtId="1" fontId="7" fillId="2" borderId="19" xfId="0" applyNumberFormat="1" applyFont="1" applyFill="1" applyBorder="1" applyAlignment="1" applyProtection="1">
      <alignment horizontal="centerContinuous" vertical="center"/>
    </xf>
    <xf numFmtId="0" fontId="12" fillId="2" borderId="15" xfId="0" applyNumberFormat="1" applyFont="1" applyFill="1" applyBorder="1" applyAlignment="1" applyProtection="1">
      <alignment horizontal="center" vertical="center" wrapText="1"/>
    </xf>
    <xf numFmtId="0" fontId="8" fillId="2" borderId="21" xfId="0" applyNumberFormat="1" applyFont="1" applyFill="1" applyBorder="1" applyAlignment="1" applyProtection="1">
      <alignment horizontal="right" vertical="center" wrapText="1"/>
    </xf>
    <xf numFmtId="1" fontId="7" fillId="2" borderId="46" xfId="0" applyNumberFormat="1" applyFont="1" applyFill="1" applyBorder="1" applyAlignment="1" applyProtection="1">
      <alignment horizontal="left"/>
    </xf>
    <xf numFmtId="0" fontId="7" fillId="2" borderId="19" xfId="0" applyNumberFormat="1" applyFont="1" applyFill="1" applyBorder="1" applyAlignment="1" applyProtection="1">
      <alignment horizontal="left" wrapText="1"/>
    </xf>
    <xf numFmtId="0" fontId="7" fillId="2" borderId="20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/>
    <xf numFmtId="0" fontId="1" fillId="0" borderId="9" xfId="0" applyNumberFormat="1" applyFont="1" applyBorder="1" applyAlignment="1" applyProtection="1">
      <alignment vertical="top" wrapText="1"/>
    </xf>
    <xf numFmtId="0" fontId="5" fillId="0" borderId="8" xfId="0" applyNumberFormat="1" applyFont="1" applyBorder="1" applyAlignment="1" applyProtection="1">
      <alignment vertical="top"/>
    </xf>
    <xf numFmtId="1" fontId="4" fillId="2" borderId="28" xfId="0" applyNumberFormat="1" applyFont="1" applyFill="1" applyBorder="1" applyAlignment="1" applyProtection="1">
      <alignment vertical="center"/>
    </xf>
    <xf numFmtId="0" fontId="8" fillId="2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top" wrapText="1" shrinkToFit="1"/>
      <protection locked="0"/>
    </xf>
    <xf numFmtId="0" fontId="8" fillId="0" borderId="40" xfId="0" applyNumberFormat="1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center" vertical="center"/>
    </xf>
    <xf numFmtId="0" fontId="6" fillId="2" borderId="43" xfId="0" applyNumberFormat="1" applyFont="1" applyFill="1" applyBorder="1" applyAlignment="1" applyProtection="1">
      <alignment horizontal="centerContinuous"/>
    </xf>
    <xf numFmtId="1" fontId="11" fillId="2" borderId="23" xfId="0" applyNumberFormat="1" applyFont="1" applyFill="1" applyBorder="1" applyAlignment="1" applyProtection="1">
      <alignment horizontal="centerContinuous"/>
    </xf>
    <xf numFmtId="0" fontId="12" fillId="2" borderId="24" xfId="0" applyNumberFormat="1" applyFont="1" applyFill="1" applyBorder="1" applyAlignment="1" applyProtection="1">
      <alignment horizontal="center" wrapText="1"/>
    </xf>
    <xf numFmtId="3" fontId="4" fillId="3" borderId="37" xfId="0" applyNumberFormat="1" applyFont="1" applyFill="1" applyBorder="1" applyAlignment="1" applyProtection="1">
      <alignment vertical="center"/>
      <protection locked="0"/>
    </xf>
    <xf numFmtId="3" fontId="7" fillId="3" borderId="38" xfId="0" applyNumberFormat="1" applyFont="1" applyFill="1" applyBorder="1" applyAlignment="1" applyProtection="1">
      <alignment vertical="center"/>
      <protection locked="0"/>
    </xf>
    <xf numFmtId="3" fontId="7" fillId="3" borderId="39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vertical="top" wrapText="1"/>
    </xf>
    <xf numFmtId="1" fontId="16" fillId="0" borderId="29" xfId="0" applyNumberFormat="1" applyFont="1" applyBorder="1" applyAlignment="1" applyProtection="1">
      <alignment vertical="top" wrapText="1"/>
      <protection locked="0"/>
    </xf>
    <xf numFmtId="0" fontId="16" fillId="0" borderId="27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>
      <alignment vertical="top" wrapText="1"/>
    </xf>
    <xf numFmtId="0" fontId="7" fillId="3" borderId="50" xfId="0" applyNumberFormat="1" applyFont="1" applyFill="1" applyBorder="1" applyAlignment="1" applyProtection="1">
      <alignment vertical="center" wrapText="1"/>
      <protection locked="0"/>
    </xf>
    <xf numFmtId="0" fontId="7" fillId="3" borderId="32" xfId="0" applyNumberFormat="1" applyFont="1" applyFill="1" applyBorder="1" applyAlignment="1" applyProtection="1">
      <alignment vertical="center"/>
      <protection locked="0"/>
    </xf>
    <xf numFmtId="0" fontId="7" fillId="3" borderId="18" xfId="0" applyNumberFormat="1" applyFont="1" applyFill="1" applyBorder="1" applyAlignment="1" applyProtection="1">
      <alignment vertical="center"/>
      <protection locked="0"/>
    </xf>
    <xf numFmtId="0" fontId="7" fillId="3" borderId="51" xfId="0" applyNumberFormat="1" applyFont="1" applyFill="1" applyBorder="1" applyAlignment="1" applyProtection="1">
      <alignment vertical="center" wrapText="1"/>
      <protection locked="0"/>
    </xf>
    <xf numFmtId="164" fontId="7" fillId="3" borderId="16" xfId="0" applyNumberFormat="1" applyFont="1" applyFill="1" applyBorder="1" applyAlignment="1" applyProtection="1">
      <alignment horizontal="center"/>
    </xf>
    <xf numFmtId="164" fontId="7" fillId="3" borderId="14" xfId="0" applyNumberFormat="1" applyFont="1" applyFill="1" applyBorder="1" applyAlignment="1" applyProtection="1">
      <alignment horizontal="center"/>
    </xf>
    <xf numFmtId="3" fontId="7" fillId="3" borderId="22" xfId="0" applyNumberFormat="1" applyFont="1" applyFill="1" applyBorder="1" applyAlignment="1" applyProtection="1">
      <alignment horizontal="center"/>
    </xf>
    <xf numFmtId="164" fontId="7" fillId="3" borderId="47" xfId="0" applyNumberFormat="1" applyFont="1" applyFill="1" applyBorder="1" applyAlignment="1" applyProtection="1">
      <alignment horizontal="center"/>
    </xf>
    <xf numFmtId="164" fontId="7" fillId="3" borderId="20" xfId="0" applyNumberFormat="1" applyFont="1" applyFill="1" applyBorder="1" applyAlignment="1" applyProtection="1">
      <alignment horizontal="center"/>
    </xf>
    <xf numFmtId="3" fontId="7" fillId="3" borderId="22" xfId="0" applyNumberFormat="1" applyFont="1" applyFill="1" applyBorder="1" applyAlignment="1" applyProtection="1">
      <alignment horizontal="center" wrapText="1"/>
    </xf>
    <xf numFmtId="164" fontId="7" fillId="3" borderId="22" xfId="0" applyNumberFormat="1" applyFont="1" applyFill="1" applyBorder="1" applyAlignment="1" applyProtection="1">
      <alignment horizontal="center"/>
    </xf>
    <xf numFmtId="0" fontId="7" fillId="2" borderId="52" xfId="0" applyNumberFormat="1" applyFont="1" applyFill="1" applyBorder="1" applyAlignment="1" applyProtection="1">
      <alignment horizontal="left"/>
    </xf>
    <xf numFmtId="0" fontId="7" fillId="2" borderId="53" xfId="0" applyNumberFormat="1" applyFont="1" applyFill="1" applyBorder="1" applyAlignment="1" applyProtection="1">
      <alignment horizontal="left" wrapText="1"/>
    </xf>
    <xf numFmtId="164" fontId="7" fillId="3" borderId="54" xfId="0" applyNumberFormat="1" applyFont="1" applyFill="1" applyBorder="1" applyAlignment="1" applyProtection="1">
      <alignment horizontal="center"/>
    </xf>
    <xf numFmtId="2" fontId="4" fillId="2" borderId="28" xfId="0" applyNumberFormat="1" applyFont="1" applyFill="1" applyBorder="1" applyAlignment="1" applyProtection="1">
      <alignment horizontal="center" vertical="center"/>
    </xf>
    <xf numFmtId="0" fontId="15" fillId="4" borderId="25" xfId="0" applyNumberFormat="1" applyFont="1" applyFill="1" applyBorder="1" applyAlignment="1" applyProtection="1">
      <alignment horizontal="center" vertical="center"/>
    </xf>
    <xf numFmtId="0" fontId="15" fillId="4" borderId="0" xfId="0" applyNumberFormat="1" applyFont="1" applyFill="1" applyBorder="1" applyAlignment="1" applyProtection="1">
      <alignment horizontal="center" vertical="center"/>
    </xf>
    <xf numFmtId="3" fontId="4" fillId="2" borderId="41" xfId="0" applyNumberFormat="1" applyFont="1" applyFill="1" applyBorder="1" applyAlignment="1" applyProtection="1">
      <alignment horizontal="center" vertical="center" wrapText="1"/>
    </xf>
    <xf numFmtId="3" fontId="4" fillId="2" borderId="4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top" wrapText="1"/>
    </xf>
    <xf numFmtId="0" fontId="3" fillId="2" borderId="36" xfId="0" applyNumberFormat="1" applyFont="1" applyFill="1" applyBorder="1" applyAlignment="1" applyProtection="1">
      <alignment horizontal="center" vertical="top" wrapText="1"/>
    </xf>
    <xf numFmtId="0" fontId="3" fillId="2" borderId="35" xfId="0" applyNumberFormat="1" applyFont="1" applyFill="1" applyBorder="1" applyAlignment="1" applyProtection="1">
      <alignment horizontal="center" vertical="top"/>
    </xf>
    <xf numFmtId="0" fontId="3" fillId="2" borderId="24" xfId="0" applyNumberFormat="1" applyFont="1" applyFill="1" applyBorder="1" applyAlignment="1" applyProtection="1">
      <alignment horizontal="center" vertical="top"/>
    </xf>
    <xf numFmtId="0" fontId="1" fillId="2" borderId="12" xfId="0" applyNumberFormat="1" applyFont="1" applyFill="1" applyBorder="1" applyAlignment="1" applyProtection="1">
      <alignment horizontal="center" vertical="center"/>
    </xf>
    <xf numFmtId="1" fontId="1" fillId="2" borderId="13" xfId="0" applyNumberFormat="1" applyFont="1" applyFill="1" applyBorder="1" applyAlignment="1" applyProtection="1">
      <alignment horizontal="center" vertical="center"/>
    </xf>
    <xf numFmtId="0" fontId="1" fillId="2" borderId="33" xfId="0" applyNumberFormat="1" applyFont="1" applyFill="1" applyBorder="1" applyAlignment="1" applyProtection="1">
      <alignment horizontal="center" vertical="center"/>
    </xf>
    <xf numFmtId="1" fontId="1" fillId="2" borderId="34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1" fontId="1" fillId="2" borderId="11" xfId="0" applyNumberFormat="1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0000D4"/>
      <rgbColor rgb="000000FF"/>
      <rgbColor rgb="00515151"/>
      <rgbColor rgb="000432FF"/>
      <rgbColor rgb="001406F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9"/>
  <sheetViews>
    <sheetView tabSelected="1" zoomScale="110" zoomScaleNormal="110" zoomScaleSheetLayoutView="100" zoomScalePageLayoutView="70" workbookViewId="0">
      <selection activeCell="G19" sqref="G19"/>
    </sheetView>
  </sheetViews>
  <sheetFormatPr defaultColWidth="8.59765625" defaultRowHeight="20.100000000000001" customHeight="1" x14ac:dyDescent="0.2"/>
  <cols>
    <col min="1" max="1" width="3.09765625" style="1" customWidth="1"/>
    <col min="2" max="2" width="5.09765625" style="1" customWidth="1"/>
    <col min="3" max="3" width="38.296875" style="1" customWidth="1"/>
    <col min="4" max="4" width="11.796875" style="2" customWidth="1"/>
    <col min="5" max="6" width="0" style="1" hidden="1" customWidth="1"/>
    <col min="7" max="16384" width="8.59765625" style="1"/>
  </cols>
  <sheetData>
    <row r="1" spans="2:6" ht="15.75" x14ac:dyDescent="0.2">
      <c r="B1" s="85" t="s">
        <v>41</v>
      </c>
      <c r="C1" s="86"/>
      <c r="D1" s="86"/>
      <c r="E1" s="8"/>
      <c r="F1" s="9"/>
    </row>
    <row r="2" spans="2:6" ht="15.75" x14ac:dyDescent="0.2">
      <c r="B2" s="89" t="s">
        <v>43</v>
      </c>
      <c r="C2" s="90"/>
      <c r="D2" s="90"/>
      <c r="E2" s="10"/>
      <c r="F2" s="9"/>
    </row>
    <row r="3" spans="2:6" ht="16.5" thickBot="1" x14ac:dyDescent="0.25">
      <c r="B3" s="87" t="s">
        <v>44</v>
      </c>
      <c r="C3" s="88"/>
      <c r="D3" s="88"/>
      <c r="E3" s="10"/>
      <c r="F3" s="9"/>
    </row>
    <row r="4" spans="2:6" ht="15.75" x14ac:dyDescent="0.2">
      <c r="B4" s="83" t="s">
        <v>50</v>
      </c>
      <c r="C4" s="84"/>
      <c r="D4" s="84"/>
      <c r="E4" s="10"/>
      <c r="F4" s="9"/>
    </row>
    <row r="5" spans="2:6" ht="15.75" x14ac:dyDescent="0.2">
      <c r="B5" s="91" t="s">
        <v>55</v>
      </c>
      <c r="C5" s="92"/>
      <c r="D5" s="92"/>
      <c r="E5" s="10"/>
      <c r="F5" s="9"/>
    </row>
    <row r="6" spans="2:6" ht="15.75" x14ac:dyDescent="0.2">
      <c r="B6" s="91"/>
      <c r="C6" s="92"/>
      <c r="D6" s="92"/>
      <c r="E6" s="10"/>
      <c r="F6" s="9"/>
    </row>
    <row r="7" spans="2:6" ht="19.5" customHeight="1" thickBot="1" x14ac:dyDescent="0.25">
      <c r="B7" s="81" t="s">
        <v>39</v>
      </c>
      <c r="C7" s="82"/>
      <c r="D7" s="82"/>
      <c r="E7" s="10"/>
      <c r="F7" s="9"/>
    </row>
    <row r="8" spans="2:6" ht="18.75" hidden="1" customHeight="1" thickBot="1" x14ac:dyDescent="0.25">
      <c r="B8" s="44" t="s">
        <v>0</v>
      </c>
      <c r="C8" s="45">
        <v>40740.730000000003</v>
      </c>
      <c r="D8" s="76">
        <f>33500/0.27</f>
        <v>124074.07407407407</v>
      </c>
      <c r="E8" s="11"/>
      <c r="F8" s="9"/>
    </row>
    <row r="9" spans="2:6" s="61" customFormat="1" ht="18.95" customHeight="1" thickBot="1" x14ac:dyDescent="0.25">
      <c r="B9" s="77"/>
      <c r="C9" s="78"/>
      <c r="D9" s="78"/>
      <c r="E9" s="59"/>
      <c r="F9" s="60"/>
    </row>
    <row r="10" spans="2:6" ht="18.600000000000001" customHeight="1" thickBot="1" x14ac:dyDescent="0.3">
      <c r="B10" s="41" t="s">
        <v>26</v>
      </c>
      <c r="C10" s="53"/>
      <c r="D10" s="79"/>
      <c r="E10" s="10"/>
      <c r="F10" s="9"/>
    </row>
    <row r="11" spans="2:6" ht="17.45" customHeight="1" thickBot="1" x14ac:dyDescent="0.3">
      <c r="B11" s="42" t="s">
        <v>27</v>
      </c>
      <c r="C11" s="54"/>
      <c r="D11" s="80"/>
      <c r="E11" s="10"/>
      <c r="F11" s="9"/>
    </row>
    <row r="12" spans="2:6" ht="17.45" customHeight="1" thickBot="1" x14ac:dyDescent="0.25">
      <c r="B12" s="43" t="s">
        <v>45</v>
      </c>
      <c r="C12" s="55"/>
      <c r="D12" s="49"/>
      <c r="E12" s="10"/>
      <c r="F12" s="9"/>
    </row>
    <row r="13" spans="2:6" ht="18.75" customHeight="1" x14ac:dyDescent="0.25">
      <c r="B13" s="50" t="s">
        <v>1</v>
      </c>
      <c r="C13" s="51"/>
      <c r="D13" s="52" t="s">
        <v>49</v>
      </c>
      <c r="E13" s="10"/>
      <c r="F13" s="9"/>
    </row>
    <row r="14" spans="2:6" ht="15.75" x14ac:dyDescent="0.25">
      <c r="B14" s="15"/>
      <c r="C14" s="16" t="s">
        <v>23</v>
      </c>
      <c r="D14" s="17"/>
      <c r="E14" s="10"/>
      <c r="F14" s="9"/>
    </row>
    <row r="15" spans="2:6" ht="15.75" x14ac:dyDescent="0.2">
      <c r="B15" s="18">
        <v>1</v>
      </c>
      <c r="C15" s="19" t="s">
        <v>58</v>
      </c>
      <c r="D15" s="66"/>
      <c r="E15" s="10"/>
      <c r="F15" s="9"/>
    </row>
    <row r="16" spans="2:6" ht="15.75" x14ac:dyDescent="0.2">
      <c r="B16" s="20">
        <v>2</v>
      </c>
      <c r="C16" s="21" t="s">
        <v>42</v>
      </c>
      <c r="D16" s="67"/>
      <c r="E16" s="10"/>
      <c r="F16" s="9"/>
    </row>
    <row r="17" spans="2:6" ht="15.75" x14ac:dyDescent="0.2">
      <c r="B17" s="20">
        <v>3</v>
      </c>
      <c r="C17" s="21" t="s">
        <v>11</v>
      </c>
      <c r="D17" s="68"/>
      <c r="E17" s="10"/>
      <c r="F17" s="9"/>
    </row>
    <row r="18" spans="2:6" ht="25.5" x14ac:dyDescent="0.2">
      <c r="B18" s="20">
        <v>4</v>
      </c>
      <c r="C18" s="21" t="s">
        <v>12</v>
      </c>
      <c r="D18" s="68"/>
      <c r="E18" s="10"/>
      <c r="F18" s="9"/>
    </row>
    <row r="19" spans="2:6" ht="15.75" x14ac:dyDescent="0.2">
      <c r="B19" s="20">
        <v>5</v>
      </c>
      <c r="C19" s="21" t="s">
        <v>56</v>
      </c>
      <c r="D19" s="68"/>
      <c r="E19" s="10"/>
      <c r="F19" s="9"/>
    </row>
    <row r="20" spans="2:6" ht="25.5" x14ac:dyDescent="0.2">
      <c r="B20" s="20">
        <v>6</v>
      </c>
      <c r="C20" s="21" t="s">
        <v>16</v>
      </c>
      <c r="D20" s="68"/>
      <c r="E20" s="10"/>
      <c r="F20" s="9"/>
    </row>
    <row r="21" spans="2:6" ht="15.75" x14ac:dyDescent="0.2">
      <c r="B21" s="20">
        <v>7</v>
      </c>
      <c r="C21" s="22" t="s">
        <v>2</v>
      </c>
      <c r="D21" s="23" t="s">
        <v>46</v>
      </c>
      <c r="E21" s="10"/>
      <c r="F21" s="9"/>
    </row>
    <row r="22" spans="2:6" ht="25.5" x14ac:dyDescent="0.2">
      <c r="B22" s="24" t="s">
        <v>17</v>
      </c>
      <c r="C22" s="21" t="s">
        <v>47</v>
      </c>
      <c r="D22" s="68"/>
      <c r="E22" s="10"/>
      <c r="F22" s="9"/>
    </row>
    <row r="23" spans="2:6" ht="15.75" x14ac:dyDescent="0.2">
      <c r="B23" s="24" t="s">
        <v>18</v>
      </c>
      <c r="C23" s="21" t="s">
        <v>48</v>
      </c>
      <c r="D23" s="68"/>
      <c r="E23" s="10"/>
      <c r="F23" s="9"/>
    </row>
    <row r="24" spans="2:6" ht="15.75" x14ac:dyDescent="0.2">
      <c r="B24" s="25">
        <v>8</v>
      </c>
      <c r="C24" s="21" t="s">
        <v>35</v>
      </c>
      <c r="D24" s="68"/>
      <c r="E24" s="10"/>
      <c r="F24" s="9"/>
    </row>
    <row r="25" spans="2:6" ht="15.75" x14ac:dyDescent="0.2">
      <c r="B25" s="25">
        <v>9</v>
      </c>
      <c r="C25" s="21" t="s">
        <v>34</v>
      </c>
      <c r="D25" s="68"/>
      <c r="E25" s="10"/>
      <c r="F25" s="9"/>
    </row>
    <row r="26" spans="2:6" ht="15.75" x14ac:dyDescent="0.2">
      <c r="B26" s="20">
        <v>10</v>
      </c>
      <c r="C26" s="26" t="s">
        <v>29</v>
      </c>
      <c r="D26" s="6">
        <f>SUM(D15:D25)</f>
        <v>0</v>
      </c>
      <c r="E26" s="10"/>
      <c r="F26" s="9"/>
    </row>
    <row r="27" spans="2:6" ht="15.75" x14ac:dyDescent="0.2">
      <c r="B27" s="27"/>
      <c r="C27" s="28" t="s">
        <v>19</v>
      </c>
      <c r="D27" s="29"/>
      <c r="E27" s="10"/>
      <c r="F27" s="9"/>
    </row>
    <row r="28" spans="2:6" ht="15.75" x14ac:dyDescent="0.2">
      <c r="B28" s="20">
        <v>11</v>
      </c>
      <c r="C28" s="21" t="s">
        <v>53</v>
      </c>
      <c r="D28" s="69">
        <f>D26*0.085</f>
        <v>0</v>
      </c>
      <c r="E28" s="10"/>
      <c r="F28" s="9"/>
    </row>
    <row r="29" spans="2:6" ht="15.75" x14ac:dyDescent="0.2">
      <c r="B29" s="20">
        <v>12</v>
      </c>
      <c r="C29" s="21" t="s">
        <v>37</v>
      </c>
      <c r="D29" s="69">
        <f>D26*0.01</f>
        <v>0</v>
      </c>
      <c r="E29" s="10"/>
      <c r="F29" s="9"/>
    </row>
    <row r="30" spans="2:6" ht="15.75" x14ac:dyDescent="0.2">
      <c r="B30" s="73">
        <v>13</v>
      </c>
      <c r="C30" s="74" t="s">
        <v>54</v>
      </c>
      <c r="D30" s="75">
        <f>D26*0.005</f>
        <v>0</v>
      </c>
      <c r="E30" s="10"/>
      <c r="F30" s="9"/>
    </row>
    <row r="31" spans="2:6" ht="15.75" x14ac:dyDescent="0.2">
      <c r="B31" s="20">
        <v>14</v>
      </c>
      <c r="C31" s="21" t="s">
        <v>57</v>
      </c>
      <c r="D31" s="69">
        <f>0.27*MIN(MAX(D26,MINDUES),MAXDUES)</f>
        <v>10999.997100000002</v>
      </c>
      <c r="E31" s="10"/>
      <c r="F31" s="9"/>
    </row>
    <row r="32" spans="2:6" ht="15.75" x14ac:dyDescent="0.2">
      <c r="B32" s="20">
        <v>15</v>
      </c>
      <c r="C32" s="21" t="s">
        <v>38</v>
      </c>
      <c r="D32" s="69">
        <f>0.0765*D26</f>
        <v>0</v>
      </c>
      <c r="E32" s="10">
        <f>0.0765*(D26-D17-D18-D19-D20)</f>
        <v>0</v>
      </c>
      <c r="F32" s="9" t="e">
        <f>0.0765*(#REF!-#REF!-#REF!-#REF!-#REF!)</f>
        <v>#REF!</v>
      </c>
    </row>
    <row r="33" spans="2:6" ht="15.75" x14ac:dyDescent="0.2">
      <c r="B33" s="20"/>
      <c r="C33" s="30" t="s">
        <v>20</v>
      </c>
      <c r="D33" s="4"/>
      <c r="E33" s="10"/>
      <c r="F33" s="9"/>
    </row>
    <row r="34" spans="2:6" ht="15.75" x14ac:dyDescent="0.2">
      <c r="B34" s="20">
        <v>16</v>
      </c>
      <c r="C34" s="31" t="s">
        <v>22</v>
      </c>
      <c r="D34" s="70"/>
      <c r="E34" s="10"/>
      <c r="F34" s="9"/>
    </row>
    <row r="35" spans="2:6" ht="15.75" x14ac:dyDescent="0.2">
      <c r="B35" s="20">
        <v>17</v>
      </c>
      <c r="C35" s="31" t="s">
        <v>21</v>
      </c>
      <c r="D35" s="70"/>
      <c r="E35" s="10"/>
      <c r="F35" s="9"/>
    </row>
    <row r="36" spans="2:6" ht="25.5" x14ac:dyDescent="0.2">
      <c r="B36" s="20">
        <v>18</v>
      </c>
      <c r="C36" s="31" t="s">
        <v>40</v>
      </c>
      <c r="D36" s="70"/>
      <c r="E36" s="10"/>
      <c r="F36" s="9"/>
    </row>
    <row r="37" spans="2:6" ht="15.75" x14ac:dyDescent="0.2">
      <c r="B37" s="20">
        <v>19</v>
      </c>
      <c r="C37" s="32" t="s">
        <v>32</v>
      </c>
      <c r="D37" s="70"/>
      <c r="E37" s="10"/>
      <c r="F37" s="9"/>
    </row>
    <row r="38" spans="2:6" ht="15.75" x14ac:dyDescent="0.2">
      <c r="B38" s="20">
        <v>20</v>
      </c>
      <c r="C38" s="33" t="s">
        <v>52</v>
      </c>
      <c r="D38" s="5">
        <f>SUM(D28:D37)</f>
        <v>10999.997100000002</v>
      </c>
      <c r="E38" s="10"/>
      <c r="F38" s="9"/>
    </row>
    <row r="39" spans="2:6" ht="15.75" x14ac:dyDescent="0.2">
      <c r="B39" s="34" t="s">
        <v>3</v>
      </c>
      <c r="C39" s="35"/>
      <c r="D39" s="36"/>
      <c r="E39" s="10"/>
      <c r="F39" s="9"/>
    </row>
    <row r="40" spans="2:6" ht="15.75" x14ac:dyDescent="0.2">
      <c r="B40" s="20">
        <v>21</v>
      </c>
      <c r="C40" s="22" t="s">
        <v>51</v>
      </c>
      <c r="D40" s="71"/>
      <c r="E40" s="10"/>
      <c r="F40" s="9"/>
    </row>
    <row r="41" spans="2:6" ht="15.75" x14ac:dyDescent="0.2">
      <c r="B41" s="20">
        <v>22</v>
      </c>
      <c r="C41" s="21" t="s">
        <v>9</v>
      </c>
      <c r="D41" s="72"/>
      <c r="E41" s="10"/>
      <c r="F41" s="9"/>
    </row>
    <row r="42" spans="2:6" ht="15.75" x14ac:dyDescent="0.2">
      <c r="B42" s="20">
        <v>23</v>
      </c>
      <c r="C42" s="22" t="s">
        <v>10</v>
      </c>
      <c r="D42" s="72"/>
      <c r="E42" s="10"/>
      <c r="F42" s="9"/>
    </row>
    <row r="43" spans="2:6" ht="15.75" x14ac:dyDescent="0.2">
      <c r="B43" s="20">
        <v>24</v>
      </c>
      <c r="C43" s="22" t="s">
        <v>24</v>
      </c>
      <c r="D43" s="72"/>
      <c r="E43" s="10"/>
      <c r="F43" s="9"/>
    </row>
    <row r="44" spans="2:6" ht="15.75" x14ac:dyDescent="0.2">
      <c r="B44" s="20">
        <v>25</v>
      </c>
      <c r="C44" s="21" t="s">
        <v>25</v>
      </c>
      <c r="D44" s="72"/>
      <c r="E44" s="10"/>
      <c r="F44" s="9"/>
    </row>
    <row r="45" spans="2:6" ht="15.75" x14ac:dyDescent="0.2">
      <c r="B45" s="20">
        <v>26</v>
      </c>
      <c r="C45" s="22" t="s">
        <v>4</v>
      </c>
      <c r="D45" s="72"/>
      <c r="E45" s="10"/>
      <c r="F45" s="9"/>
    </row>
    <row r="46" spans="2:6" ht="15.75" x14ac:dyDescent="0.2">
      <c r="B46" s="25">
        <v>27</v>
      </c>
      <c r="C46" s="37" t="s">
        <v>33</v>
      </c>
      <c r="D46" s="6">
        <f>SUM(D40:D45)</f>
        <v>0</v>
      </c>
      <c r="E46" s="10"/>
      <c r="F46" s="9"/>
    </row>
    <row r="47" spans="2:6" ht="15.75" x14ac:dyDescent="0.2">
      <c r="B47" s="25">
        <v>28</v>
      </c>
      <c r="C47" s="30" t="s">
        <v>28</v>
      </c>
      <c r="D47" s="6">
        <f>D26+D38+D46</f>
        <v>10999.997100000002</v>
      </c>
      <c r="E47" s="10"/>
      <c r="F47" s="9"/>
    </row>
    <row r="48" spans="2:6" ht="15.75" x14ac:dyDescent="0.2">
      <c r="B48" s="25">
        <v>29</v>
      </c>
      <c r="C48" s="21" t="s">
        <v>31</v>
      </c>
      <c r="D48" s="3"/>
      <c r="E48" s="10"/>
      <c r="F48" s="9"/>
    </row>
    <row r="49" spans="2:6" ht="15.75" x14ac:dyDescent="0.2">
      <c r="B49" s="38">
        <v>30</v>
      </c>
      <c r="C49" s="21" t="s">
        <v>13</v>
      </c>
      <c r="D49" s="23" t="s">
        <v>5</v>
      </c>
      <c r="E49" s="10"/>
      <c r="F49" s="9"/>
    </row>
    <row r="50" spans="2:6" ht="15.75" x14ac:dyDescent="0.2">
      <c r="B50" s="38">
        <v>31</v>
      </c>
      <c r="C50" s="21" t="s">
        <v>14</v>
      </c>
      <c r="D50" s="23" t="s">
        <v>6</v>
      </c>
      <c r="E50" s="10"/>
      <c r="F50" s="9"/>
    </row>
    <row r="51" spans="2:6" ht="15.75" x14ac:dyDescent="0.2">
      <c r="B51" s="38">
        <v>32</v>
      </c>
      <c r="C51" s="39" t="s">
        <v>30</v>
      </c>
      <c r="D51" s="40"/>
      <c r="E51" s="10"/>
      <c r="F51" s="9"/>
    </row>
    <row r="52" spans="2:6" ht="15.75" x14ac:dyDescent="0.2">
      <c r="B52" s="7">
        <v>33</v>
      </c>
      <c r="C52" s="46" t="s">
        <v>7</v>
      </c>
      <c r="D52" s="64"/>
      <c r="E52" s="10"/>
      <c r="F52" s="9"/>
    </row>
    <row r="53" spans="2:6" ht="15.75" x14ac:dyDescent="0.2">
      <c r="B53" s="7">
        <v>34</v>
      </c>
      <c r="C53" s="46" t="s">
        <v>8</v>
      </c>
      <c r="D53" s="63"/>
      <c r="E53" s="12"/>
      <c r="F53" s="9"/>
    </row>
    <row r="54" spans="2:6" ht="15.75" x14ac:dyDescent="0.2">
      <c r="B54" s="13">
        <v>35</v>
      </c>
      <c r="C54" s="47" t="s">
        <v>36</v>
      </c>
      <c r="D54" s="65"/>
      <c r="E54" s="9"/>
      <c r="F54" s="9"/>
    </row>
    <row r="55" spans="2:6" ht="25.5" x14ac:dyDescent="0.2">
      <c r="B55" s="14">
        <v>36</v>
      </c>
      <c r="C55" s="48" t="s">
        <v>15</v>
      </c>
      <c r="D55" s="62"/>
      <c r="E55" s="9"/>
      <c r="F55" s="9"/>
    </row>
    <row r="58" spans="2:6" ht="20.100000000000001" customHeight="1" x14ac:dyDescent="0.2">
      <c r="C58" s="58"/>
      <c r="D58" s="56"/>
    </row>
    <row r="59" spans="2:6" ht="20.100000000000001" customHeight="1" x14ac:dyDescent="0.2">
      <c r="D59" s="57"/>
    </row>
  </sheetData>
  <mergeCells count="9">
    <mergeCell ref="B9:D9"/>
    <mergeCell ref="D10:D11"/>
    <mergeCell ref="B7:D7"/>
    <mergeCell ref="B4:D4"/>
    <mergeCell ref="B1:D1"/>
    <mergeCell ref="B3:D3"/>
    <mergeCell ref="B2:D2"/>
    <mergeCell ref="B5:D5"/>
    <mergeCell ref="B6:D6"/>
  </mergeCells>
  <printOptions horizontalCentered="1" gridLines="1"/>
  <pageMargins left="0.75" right="0.75" top="1" bottom="1" header="0.5" footer="0.5"/>
  <pageSetup scale="98" orientation="portrait" r:id="rId1"/>
  <headerFooter alignWithMargins="0">
    <oddFooter>&amp;L&amp;"Helvetica,Regular"&amp;K000000&amp;F&amp;R&amp;P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full time</vt:lpstr>
      <vt:lpstr>MAXDUES</vt:lpstr>
      <vt:lpstr>MINDUES</vt:lpstr>
      <vt:lpstr>'full time'!Print_Area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LaJuan</cp:lastModifiedBy>
  <cp:revision/>
  <cp:lastPrinted>2021-03-07T13:44:21Z</cp:lastPrinted>
  <dcterms:created xsi:type="dcterms:W3CDTF">2016-08-11T18:37:27Z</dcterms:created>
  <dcterms:modified xsi:type="dcterms:W3CDTF">2021-04-19T14:49:46Z</dcterms:modified>
  <cp:category/>
  <cp:contentStatus/>
</cp:coreProperties>
</file>