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https://d.docs.live.net/5ee158d7be7d23b6/CTC/2021 Considerations/Final Docs/"/>
    </mc:Choice>
  </mc:AlternateContent>
  <xr:revisionPtr revIDLastSave="1" documentId="8_{D3E051F1-6A8B-48C6-B6E3-CF94F9A54296}" xr6:coauthVersionLast="45" xr6:coauthVersionMax="45" xr10:uidLastSave="{7A036CDD-786E-4EBE-8B61-BB0CBEE7C048}"/>
  <bookViews>
    <workbookView xWindow="-120" yWindow="-120" windowWidth="29040" windowHeight="15840" xr2:uid="{00000000-000D-0000-FFFF-FFFF00000000}"/>
  </bookViews>
  <sheets>
    <sheet name="full time" sheetId="1" r:id="rId1"/>
    <sheet name="35 hours per week" sheetId="3" r:id="rId2"/>
  </sheets>
  <definedNames>
    <definedName name="_xlnm.Print_Area" localSheetId="0">'full time'!$B$1:$D$55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6" i="1" l="1"/>
  <c r="D28" i="1" l="1"/>
  <c r="D31" i="1"/>
  <c r="D30" i="1"/>
  <c r="F58" i="3"/>
  <c r="E32" i="3" l="1"/>
  <c r="E33" i="3"/>
  <c r="E34" i="3"/>
  <c r="E35" i="3"/>
  <c r="E36" i="3"/>
  <c r="E40" i="3"/>
  <c r="E41" i="3"/>
  <c r="E42" i="3"/>
  <c r="E43" i="3"/>
  <c r="E44" i="3"/>
  <c r="E45" i="3"/>
  <c r="E25" i="3"/>
  <c r="E26" i="3"/>
  <c r="E27" i="3"/>
  <c r="E17" i="3"/>
  <c r="E18" i="3"/>
  <c r="E19" i="3"/>
  <c r="E20" i="3"/>
  <c r="E21" i="3"/>
  <c r="E22" i="3"/>
  <c r="E23" i="3"/>
  <c r="E24" i="3"/>
  <c r="E15" i="3"/>
  <c r="D16" i="3"/>
  <c r="D26" i="3" s="1"/>
  <c r="F45" i="3"/>
  <c r="D45" i="3"/>
  <c r="F26" i="3"/>
  <c r="F29" i="3" s="1"/>
  <c r="E16" i="3" l="1"/>
  <c r="D29" i="3"/>
  <c r="E29" i="3" s="1"/>
  <c r="D31" i="3"/>
  <c r="E31" i="3" s="1"/>
  <c r="D28" i="3"/>
  <c r="E28" i="3" s="1"/>
  <c r="D30" i="3"/>
  <c r="E30" i="3" s="1"/>
  <c r="F30" i="3"/>
  <c r="F28" i="3"/>
  <c r="F37" i="3" s="1"/>
  <c r="F46" i="3" s="1"/>
  <c r="F31" i="3"/>
  <c r="D37" i="3" l="1"/>
  <c r="D32" i="1"/>
  <c r="D29" i="1"/>
  <c r="D38" i="1" s="1"/>
  <c r="E32" i="1"/>
  <c r="F32" i="1"/>
  <c r="D46" i="1"/>
  <c r="D46" i="3" l="1"/>
  <c r="E46" i="3" s="1"/>
  <c r="E37" i="3"/>
  <c r="D47" i="1"/>
</calcChain>
</file>

<file path=xl/sharedStrings.xml><?xml version="1.0" encoding="utf-8"?>
<sst xmlns="http://schemas.openxmlformats.org/spreadsheetml/2006/main" count="132" uniqueCount="84">
  <si>
    <t>Constants</t>
  </si>
  <si>
    <t>No</t>
  </si>
  <si>
    <t>Yes</t>
  </si>
  <si>
    <t>If Part-time, enter hours/week:</t>
  </si>
  <si>
    <t>COMPENSATION</t>
  </si>
  <si>
    <t>Annual Cash Salary</t>
  </si>
  <si>
    <t>Is minister enrolled in Social Security?  (Yes/No)</t>
  </si>
  <si>
    <t>“Yes” is the default</t>
  </si>
  <si>
    <t>REIMBURSED EXPENSES/ALLOWANCES</t>
  </si>
  <si>
    <t>Other, continued - Identify</t>
  </si>
  <si>
    <t>1 month</t>
  </si>
  <si>
    <t>2 weeks</t>
  </si>
  <si>
    <t>Person to contact regarding this form:</t>
  </si>
  <si>
    <t>Phone:</t>
  </si>
  <si>
    <t>Continuing Education/Professional Development</t>
  </si>
  <si>
    <t>Books</t>
  </si>
  <si>
    <t>Employee's contributions to 403(b)(9) plan</t>
  </si>
  <si>
    <t>Employer's contributions to 403(b) plan, TSA, equity allowance (not including matching contributions)</t>
  </si>
  <si>
    <t>If Box D5 is No:  Allowance in place of SECA</t>
  </si>
  <si>
    <r>
      <t>If Box D5 is Yes:  SECA (Social Security) Tax Allowance</t>
    </r>
    <r>
      <rPr>
        <i/>
        <sz val="10"/>
        <color indexed="8"/>
        <rFont val="Calibri"/>
        <family val="2"/>
        <scheme val="minor"/>
      </rPr>
      <t xml:space="preserve"> in excess of 50% of SECA tax obligation</t>
    </r>
  </si>
  <si>
    <t>Vacation - minimum one month (30 days, including 4 Sundays)</t>
  </si>
  <si>
    <t>Study Leave - minimum 2 weeks (14 days, including 2 Sundays)</t>
  </si>
  <si>
    <t>Date of Congregational meeting where the terms were adopted (required only if there are changes in the Terms of Call):</t>
  </si>
  <si>
    <t>Optional pre-tax salary reduction - health FSA ($2,500 maximum)</t>
  </si>
  <si>
    <t>Optional pre-tax salary reduction - dependent care FSA ($5,000 maximum)</t>
  </si>
  <si>
    <t>7a</t>
  </si>
  <si>
    <t>7b</t>
  </si>
  <si>
    <t>REQUIRED BENEFITS</t>
  </si>
  <si>
    <t>OPTIONAL BENEFITS</t>
  </si>
  <si>
    <t>Group Term Life Insurance</t>
  </si>
  <si>
    <t>Dental Insurance</t>
  </si>
  <si>
    <t>EFFECTIVE SALARY</t>
  </si>
  <si>
    <t>Auto/Travel Reimbursement</t>
  </si>
  <si>
    <t>Technology and Communications Allowance</t>
  </si>
  <si>
    <t>Professional Expenses Allowance</t>
  </si>
  <si>
    <t>Pastor:</t>
  </si>
  <si>
    <t>Church:</t>
  </si>
  <si>
    <t>City:</t>
  </si>
  <si>
    <t>TOTAL COMPENSATION, BENEFITS, AND EXPENSES</t>
  </si>
  <si>
    <t>Required per IRS Standard Rate</t>
  </si>
  <si>
    <t>Subtotal: Effective Salary (lines 1-9)</t>
  </si>
  <si>
    <t>Other Leave (Military, Sabbatical, etc.)</t>
  </si>
  <si>
    <t>Technology Agreements</t>
  </si>
  <si>
    <t>Group Plan Health Reimbursement Account</t>
  </si>
  <si>
    <t>Installed Pastor with Housing Allowance</t>
  </si>
  <si>
    <t>Subtotal: Benefits (lines 11-17)</t>
  </si>
  <si>
    <t>YES</t>
  </si>
  <si>
    <t>Cells outlined in blue auto-calculate &amp; calculations round to the nearest dollar</t>
  </si>
  <si>
    <t>Instructions:  Enter data in the grey boxes including the "Proposed Terms" Column</t>
  </si>
  <si>
    <t>Subtotal: Reimbursed Expenses/Allowances (lines 17-24)</t>
  </si>
  <si>
    <t xml:space="preserve">Other, continued - Identify </t>
  </si>
  <si>
    <t>Other (optional medical, dental reimbursement) - Identify</t>
  </si>
  <si>
    <t>Date of Session meeting where the terms were reviewed:</t>
  </si>
  <si>
    <t>Death/Disability Dues (1%) of Line 10)</t>
  </si>
  <si>
    <t>Employer's portion of SECA Tax (7.65% of Line 10)</t>
  </si>
  <si>
    <t>Medical Dues  (25% of greater of line 10 or $44,000)</t>
  </si>
  <si>
    <t xml:space="preserve">If Line 7, Column E is changed to "No", then contact office for new form.
</t>
  </si>
  <si>
    <t>Pension Benefit Dues (11% of line 10)</t>
  </si>
  <si>
    <r>
      <t xml:space="preserve">Other Deferred Income [Employer </t>
    </r>
    <r>
      <rPr>
        <b/>
        <sz val="10"/>
        <color indexed="8"/>
        <rFont val="Calibri"/>
        <family val="2"/>
        <scheme val="minor"/>
      </rPr>
      <t>matching</t>
    </r>
    <r>
      <rPr>
        <sz val="10"/>
        <color indexed="8"/>
        <rFont val="Calibri"/>
        <family val="2"/>
        <scheme val="minor"/>
      </rPr>
      <t xml:space="preserve"> contributions to PCUSA 403(b)(9)]</t>
    </r>
  </si>
  <si>
    <t>National Capital Presbytery</t>
  </si>
  <si>
    <t>2020 Annual Report on Terms of Call</t>
  </si>
  <si>
    <t>Note: the 2020 Minimum Column is already completed for reference</t>
  </si>
  <si>
    <t>2020 Minimum</t>
  </si>
  <si>
    <t>2020 Terms</t>
  </si>
  <si>
    <t>Housing Allowance (see line 57)</t>
  </si>
  <si>
    <t>Minimum Allowance</t>
  </si>
  <si>
    <t>Hud Rate Zip Code</t>
  </si>
  <si>
    <t>MinimumHousing Allowance - HUD 3BR monthly rental rate</t>
  </si>
  <si>
    <t>allowance = 12 months rent plus 3 months utilities</t>
  </si>
  <si>
    <t>35 hours per week</t>
  </si>
  <si>
    <t>Annual Report Form Pastor Salary</t>
  </si>
  <si>
    <t>Report form for 20 Hours or more</t>
  </si>
  <si>
    <t>Date:</t>
  </si>
  <si>
    <t>yes</t>
  </si>
  <si>
    <r>
      <t>If Box D7 is Yes:  SECA (Social Security) Tax Allowance</t>
    </r>
    <r>
      <rPr>
        <i/>
        <sz val="10"/>
        <color indexed="8"/>
        <rFont val="Calibri"/>
        <family val="2"/>
        <scheme val="minor"/>
      </rPr>
      <t xml:space="preserve"> in excess of 50% of SECA tax obligation</t>
    </r>
  </si>
  <si>
    <t>If Box D7 is No:  Allowance in place of SECA</t>
  </si>
  <si>
    <t>Annualized</t>
  </si>
  <si>
    <t>Instructions:  Enter data in the grey boxes  as applicable</t>
  </si>
  <si>
    <t>Auto/Travel Reimbursement (IRS rate 2020 57.5 cents per mile)</t>
  </si>
  <si>
    <t>Subtotal: Benefits (lines 11-19)</t>
  </si>
  <si>
    <t>Medical Dues  (27% - minimum of $11,000)</t>
  </si>
  <si>
    <t>Pension Benefit Dues (8.5% of line 10)</t>
  </si>
  <si>
    <t>Temporary Disability Plan Dues (.5% of line 10)</t>
  </si>
  <si>
    <t>If execl format, Cells outlined in blue auto-calculate &amp; calculations round to the nearest dollar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</si>
</sst>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7" x14ac:knownFonts="1">
    <font>
      <sz val="12"/>
      <color indexed="8"/>
      <name val="Verdana"/>
    </font>
    <font>
      <b/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2"/>
      <color indexed="8"/>
      <name val="Verdana"/>
      <family val="2"/>
    </font>
    <font>
      <i/>
      <sz val="10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88">
    <border>
      <left/>
      <right/>
      <top/>
      <bottom/>
      <diagonal/>
    </border>
    <border>
      <left style="thin">
        <color indexed="10"/>
      </left>
      <right style="thin">
        <color indexed="11"/>
      </right>
      <top/>
      <bottom/>
      <diagonal/>
    </border>
    <border>
      <left/>
      <right style="thin">
        <color indexed="11"/>
      </right>
      <top/>
      <bottom/>
      <diagonal/>
    </border>
    <border>
      <left/>
      <right style="thin">
        <color indexed="11"/>
      </right>
      <top style="thin">
        <color indexed="11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11"/>
      </right>
      <top/>
      <bottom style="thin">
        <color indexed="11"/>
      </bottom>
      <diagonal/>
    </border>
    <border>
      <left style="medium">
        <color indexed="15"/>
      </left>
      <right style="thin">
        <color indexed="10"/>
      </right>
      <top/>
      <bottom style="medium">
        <color indexed="15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medium">
        <color indexed="64"/>
      </right>
      <top style="thin">
        <color indexed="10"/>
      </top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thin">
        <color indexed="10"/>
      </bottom>
      <diagonal/>
    </border>
    <border>
      <left/>
      <right/>
      <top style="medium">
        <color indexed="64"/>
      </top>
      <bottom style="thin">
        <color indexed="10"/>
      </bottom>
      <diagonal/>
    </border>
    <border>
      <left/>
      <right style="medium">
        <color indexed="64"/>
      </right>
      <top style="medium">
        <color indexed="64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10"/>
      </left>
      <right style="thin">
        <color indexed="10"/>
      </right>
      <top style="thin">
        <color indexed="64"/>
      </top>
      <bottom style="thin">
        <color indexed="10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11"/>
      </left>
      <right style="thin">
        <color indexed="64"/>
      </right>
      <top/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64"/>
      </left>
      <right style="thin">
        <color indexed="11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medium">
        <color indexed="64"/>
      </right>
      <top style="thin">
        <color indexed="1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10"/>
      </right>
      <top style="medium">
        <color indexed="64"/>
      </top>
      <bottom/>
      <diagonal/>
    </border>
    <border>
      <left style="thin">
        <color indexed="64"/>
      </left>
      <right style="thin">
        <color indexed="1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10"/>
      </right>
      <top/>
      <bottom style="thin">
        <color indexed="10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1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ck">
        <color indexed="15"/>
      </bottom>
      <diagonal/>
    </border>
    <border>
      <left style="thin">
        <color indexed="8"/>
      </left>
      <right style="thick">
        <color indexed="15"/>
      </right>
      <top style="thin">
        <color indexed="8"/>
      </top>
      <bottom style="thin">
        <color indexed="8"/>
      </bottom>
      <diagonal/>
    </border>
    <border>
      <left style="thick">
        <color indexed="15"/>
      </left>
      <right style="thin">
        <color indexed="64"/>
      </right>
      <top style="thick">
        <color indexed="15"/>
      </top>
      <bottom style="thick">
        <color indexed="15"/>
      </bottom>
      <diagonal/>
    </border>
    <border>
      <left style="thick">
        <color theme="2"/>
      </left>
      <right style="thin">
        <color indexed="64"/>
      </right>
      <top style="thick">
        <color indexed="15"/>
      </top>
      <bottom style="thick">
        <color indexed="15"/>
      </bottom>
      <diagonal/>
    </border>
    <border>
      <left/>
      <right style="thin">
        <color indexed="64"/>
      </right>
      <top style="thick">
        <color indexed="15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ck">
        <color theme="8"/>
      </bottom>
      <diagonal/>
    </border>
    <border>
      <left style="thick">
        <color theme="8"/>
      </left>
      <right style="thin">
        <color indexed="64"/>
      </right>
      <top style="thick">
        <color theme="8"/>
      </top>
      <bottom style="thick">
        <color theme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theme="1"/>
      </left>
      <right style="thin">
        <color indexed="64"/>
      </right>
      <top style="thick">
        <color indexed="15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theme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theme="1"/>
      </bottom>
      <diagonal/>
    </border>
    <border>
      <left style="thin">
        <color indexed="64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ck">
        <color indexed="15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147">
    <xf numFmtId="0" fontId="0" fillId="0" borderId="0" xfId="0" applyAlignment="1"/>
    <xf numFmtId="0" fontId="2" fillId="0" borderId="0" xfId="0" applyNumberFormat="1" applyFont="1" applyAlignment="1">
      <alignment vertical="top" wrapText="1"/>
    </xf>
    <xf numFmtId="0" fontId="2" fillId="0" borderId="0" xfId="0" applyNumberFormat="1" applyFont="1" applyAlignment="1">
      <alignment horizontal="center" vertical="top" wrapText="1"/>
    </xf>
    <xf numFmtId="164" fontId="8" fillId="2" borderId="23" xfId="0" applyNumberFormat="1" applyFont="1" applyFill="1" applyBorder="1" applyAlignment="1" applyProtection="1">
      <alignment horizontal="center"/>
    </xf>
    <xf numFmtId="164" fontId="7" fillId="3" borderId="56" xfId="0" applyNumberFormat="1" applyFont="1" applyFill="1" applyBorder="1" applyAlignment="1" applyProtection="1">
      <alignment horizontal="center"/>
      <protection locked="0"/>
    </xf>
    <xf numFmtId="164" fontId="7" fillId="3" borderId="58" xfId="0" applyNumberFormat="1" applyFont="1" applyFill="1" applyBorder="1" applyAlignment="1" applyProtection="1">
      <alignment horizontal="center"/>
      <protection locked="0"/>
    </xf>
    <xf numFmtId="164" fontId="7" fillId="3" borderId="59" xfId="0" applyNumberFormat="1" applyFont="1" applyFill="1" applyBorder="1" applyAlignment="1" applyProtection="1">
      <alignment horizontal="center"/>
      <protection locked="0"/>
    </xf>
    <xf numFmtId="164" fontId="7" fillId="3" borderId="60" xfId="0" applyNumberFormat="1" applyFont="1" applyFill="1" applyBorder="1" applyAlignment="1" applyProtection="1">
      <alignment horizontal="center"/>
      <protection locked="0"/>
    </xf>
    <xf numFmtId="164" fontId="7" fillId="3" borderId="61" xfId="0" applyNumberFormat="1" applyFont="1" applyFill="1" applyBorder="1" applyAlignment="1" applyProtection="1">
      <alignment horizontal="center"/>
      <protection locked="0"/>
    </xf>
    <xf numFmtId="0" fontId="7" fillId="3" borderId="60" xfId="0" applyNumberFormat="1" applyFont="1" applyFill="1" applyBorder="1" applyAlignment="1" applyProtection="1">
      <alignment horizontal="center"/>
      <protection locked="0"/>
    </xf>
    <xf numFmtId="164" fontId="7" fillId="3" borderId="62" xfId="0" applyNumberFormat="1" applyFont="1" applyFill="1" applyBorder="1" applyAlignment="1" applyProtection="1">
      <alignment horizontal="center"/>
      <protection locked="0"/>
    </xf>
    <xf numFmtId="164" fontId="8" fillId="2" borderId="64" xfId="0" applyNumberFormat="1" applyFont="1" applyFill="1" applyBorder="1" applyAlignment="1" applyProtection="1">
      <alignment horizontal="center"/>
    </xf>
    <xf numFmtId="3" fontId="8" fillId="2" borderId="65" xfId="0" applyNumberFormat="1" applyFont="1" applyFill="1" applyBorder="1" applyAlignment="1" applyProtection="1">
      <alignment horizontal="center"/>
    </xf>
    <xf numFmtId="164" fontId="7" fillId="2" borderId="63" xfId="0" applyNumberFormat="1" applyFont="1" applyFill="1" applyBorder="1" applyAlignment="1" applyProtection="1">
      <alignment horizontal="center"/>
    </xf>
    <xf numFmtId="164" fontId="7" fillId="2" borderId="64" xfId="0" applyNumberFormat="1" applyFont="1" applyFill="1" applyBorder="1" applyAlignment="1" applyProtection="1">
      <alignment horizontal="center"/>
    </xf>
    <xf numFmtId="164" fontId="7" fillId="4" borderId="64" xfId="0" applyNumberFormat="1" applyFont="1" applyFill="1" applyBorder="1" applyAlignment="1" applyProtection="1">
      <alignment horizontal="center"/>
    </xf>
    <xf numFmtId="3" fontId="7" fillId="2" borderId="23" xfId="0" applyNumberFormat="1" applyFont="1" applyFill="1" applyBorder="1" applyAlignment="1" applyProtection="1">
      <alignment horizontal="center"/>
    </xf>
    <xf numFmtId="164" fontId="7" fillId="2" borderId="23" xfId="0" applyNumberFormat="1" applyFont="1" applyFill="1" applyBorder="1" applyAlignment="1" applyProtection="1">
      <alignment horizontal="center"/>
    </xf>
    <xf numFmtId="164" fontId="7" fillId="3" borderId="68" xfId="0" applyNumberFormat="1" applyFont="1" applyFill="1" applyBorder="1" applyAlignment="1" applyProtection="1">
      <alignment horizontal="center"/>
      <protection locked="0"/>
    </xf>
    <xf numFmtId="164" fontId="7" fillId="3" borderId="69" xfId="0" applyNumberFormat="1" applyFont="1" applyFill="1" applyBorder="1" applyAlignment="1" applyProtection="1">
      <alignment horizontal="center"/>
      <protection locked="0"/>
    </xf>
    <xf numFmtId="164" fontId="8" fillId="2" borderId="63" xfId="0" applyNumberFormat="1" applyFont="1" applyFill="1" applyBorder="1" applyAlignment="1" applyProtection="1">
      <alignment horizontal="center"/>
    </xf>
    <xf numFmtId="1" fontId="7" fillId="2" borderId="57" xfId="0" applyNumberFormat="1" applyFont="1" applyFill="1" applyBorder="1" applyAlignment="1" applyProtection="1">
      <alignment horizontal="left"/>
      <protection locked="0"/>
    </xf>
    <xf numFmtId="0" fontId="12" fillId="2" borderId="71" xfId="0" applyNumberFormat="1" applyFont="1" applyFill="1" applyBorder="1" applyAlignment="1" applyProtection="1">
      <alignment horizontal="center" wrapText="1"/>
      <protection locked="0"/>
    </xf>
    <xf numFmtId="1" fontId="2" fillId="0" borderId="3" xfId="0" applyNumberFormat="1" applyFont="1" applyBorder="1" applyAlignment="1" applyProtection="1">
      <alignment vertical="top" wrapText="1"/>
      <protection locked="0"/>
    </xf>
    <xf numFmtId="0" fontId="2" fillId="0" borderId="0" xfId="0" applyNumberFormat="1" applyFont="1" applyAlignment="1" applyProtection="1">
      <alignment vertical="top" wrapText="1"/>
      <protection locked="0"/>
    </xf>
    <xf numFmtId="1" fontId="2" fillId="0" borderId="2" xfId="0" applyNumberFormat="1" applyFont="1" applyBorder="1" applyAlignment="1" applyProtection="1">
      <alignment vertical="top" wrapText="1"/>
      <protection locked="0"/>
    </xf>
    <xf numFmtId="1" fontId="2" fillId="0" borderId="1" xfId="0" applyNumberFormat="1" applyFont="1" applyBorder="1" applyAlignment="1" applyProtection="1">
      <alignment vertical="top" wrapText="1"/>
      <protection locked="0"/>
    </xf>
    <xf numFmtId="3" fontId="7" fillId="4" borderId="66" xfId="0" applyNumberFormat="1" applyFont="1" applyFill="1" applyBorder="1" applyAlignment="1" applyProtection="1">
      <alignment horizontal="center"/>
      <protection locked="0"/>
    </xf>
    <xf numFmtId="164" fontId="7" fillId="3" borderId="67" xfId="0" applyNumberFormat="1" applyFont="1" applyFill="1" applyBorder="1" applyAlignment="1" applyProtection="1">
      <alignment horizontal="center"/>
      <protection locked="0"/>
    </xf>
    <xf numFmtId="1" fontId="2" fillId="0" borderId="7" xfId="0" applyNumberFormat="1" applyFont="1" applyBorder="1" applyAlignment="1" applyProtection="1">
      <alignment vertical="top" wrapText="1"/>
      <protection locked="0"/>
    </xf>
    <xf numFmtId="0" fontId="7" fillId="0" borderId="73" xfId="0" applyNumberFormat="1" applyFont="1" applyBorder="1" applyAlignment="1" applyProtection="1">
      <alignment horizontal="left" vertical="top" wrapText="1"/>
      <protection locked="0"/>
    </xf>
    <xf numFmtId="0" fontId="7" fillId="0" borderId="74" xfId="0" applyNumberFormat="1" applyFont="1" applyBorder="1" applyAlignment="1" applyProtection="1">
      <alignment horizontal="left" vertical="top" wrapText="1"/>
      <protection locked="0"/>
    </xf>
    <xf numFmtId="0" fontId="6" fillId="2" borderId="53" xfId="0" applyNumberFormat="1" applyFont="1" applyFill="1" applyBorder="1" applyAlignment="1" applyProtection="1">
      <alignment horizontal="centerContinuous"/>
    </xf>
    <xf numFmtId="1" fontId="8" fillId="2" borderId="19" xfId="0" applyNumberFormat="1" applyFont="1" applyFill="1" applyBorder="1" applyAlignment="1" applyProtection="1">
      <alignment horizontal="center" vertical="center"/>
    </xf>
    <xf numFmtId="0" fontId="6" fillId="2" borderId="34" xfId="0" applyNumberFormat="1" applyFont="1" applyFill="1" applyBorder="1" applyAlignment="1" applyProtection="1">
      <alignment horizontal="center" vertical="center" wrapText="1"/>
    </xf>
    <xf numFmtId="0" fontId="7" fillId="2" borderId="55" xfId="0" applyNumberFormat="1" applyFont="1" applyFill="1" applyBorder="1" applyAlignment="1" applyProtection="1">
      <alignment horizontal="left"/>
    </xf>
    <xf numFmtId="0" fontId="7" fillId="2" borderId="22" xfId="0" applyNumberFormat="1" applyFont="1" applyFill="1" applyBorder="1" applyAlignment="1" applyProtection="1">
      <alignment horizontal="left"/>
    </xf>
    <xf numFmtId="0" fontId="7" fillId="2" borderId="57" xfId="0" applyNumberFormat="1" applyFont="1" applyFill="1" applyBorder="1" applyAlignment="1" applyProtection="1">
      <alignment horizontal="left"/>
    </xf>
    <xf numFmtId="0" fontId="7" fillId="2" borderId="24" xfId="0" applyNumberFormat="1" applyFont="1" applyFill="1" applyBorder="1" applyAlignment="1" applyProtection="1">
      <alignment horizontal="left" wrapText="1"/>
    </xf>
    <xf numFmtId="3" fontId="7" fillId="2" borderId="25" xfId="0" applyNumberFormat="1" applyFont="1" applyFill="1" applyBorder="1" applyAlignment="1" applyProtection="1">
      <alignment horizontal="center"/>
    </xf>
    <xf numFmtId="0" fontId="7" fillId="2" borderId="24" xfId="0" applyNumberFormat="1" applyFont="1" applyFill="1" applyBorder="1" applyAlignment="1" applyProtection="1">
      <alignment horizontal="left"/>
    </xf>
    <xf numFmtId="0" fontId="7" fillId="2" borderId="25" xfId="0" applyNumberFormat="1" applyFont="1" applyFill="1" applyBorder="1" applyAlignment="1" applyProtection="1">
      <alignment horizontal="center"/>
    </xf>
    <xf numFmtId="0" fontId="7" fillId="2" borderId="57" xfId="0" applyNumberFormat="1" applyFont="1" applyFill="1" applyBorder="1" applyAlignment="1" applyProtection="1"/>
    <xf numFmtId="0" fontId="7" fillId="2" borderId="57" xfId="0" applyNumberFormat="1" applyFont="1" applyFill="1" applyBorder="1" applyAlignment="1" applyProtection="1">
      <alignment horizontal="left" vertical="top"/>
    </xf>
    <xf numFmtId="0" fontId="8" fillId="2" borderId="24" xfId="0" applyNumberFormat="1" applyFont="1" applyFill="1" applyBorder="1" applyAlignment="1" applyProtection="1">
      <alignment horizontal="right" vertical="center"/>
    </xf>
    <xf numFmtId="0" fontId="8" fillId="2" borderId="57" xfId="0" applyNumberFormat="1" applyFont="1" applyFill="1" applyBorder="1" applyAlignment="1" applyProtection="1">
      <alignment horizontal="left"/>
    </xf>
    <xf numFmtId="0" fontId="8" fillId="2" borderId="24" xfId="0" applyNumberFormat="1" applyFont="1" applyFill="1" applyBorder="1" applyAlignment="1" applyProtection="1">
      <alignment horizontal="center" vertical="center"/>
    </xf>
    <xf numFmtId="3" fontId="8" fillId="2" borderId="23" xfId="0" applyNumberFormat="1" applyFont="1" applyFill="1" applyBorder="1" applyAlignment="1" applyProtection="1">
      <alignment horizontal="center"/>
    </xf>
    <xf numFmtId="0" fontId="8" fillId="2" borderId="24" xfId="0" applyNumberFormat="1" applyFont="1" applyFill="1" applyBorder="1" applyAlignment="1" applyProtection="1">
      <alignment horizontal="center" vertical="center" wrapText="1"/>
    </xf>
    <xf numFmtId="0" fontId="7" fillId="2" borderId="24" xfId="0" applyNumberFormat="1" applyFont="1" applyFill="1" applyBorder="1" applyAlignment="1" applyProtection="1">
      <alignment wrapText="1"/>
    </xf>
    <xf numFmtId="0" fontId="7" fillId="2" borderId="22" xfId="0" applyNumberFormat="1" applyFont="1" applyFill="1" applyBorder="1" applyAlignment="1" applyProtection="1">
      <alignment wrapText="1"/>
    </xf>
    <xf numFmtId="0" fontId="8" fillId="2" borderId="22" xfId="0" applyNumberFormat="1" applyFont="1" applyFill="1" applyBorder="1" applyAlignment="1" applyProtection="1">
      <alignment horizontal="right" vertical="center" wrapText="1"/>
    </xf>
    <xf numFmtId="0" fontId="8" fillId="2" borderId="57" xfId="0" applyNumberFormat="1" applyFont="1" applyFill="1" applyBorder="1" applyAlignment="1" applyProtection="1">
      <alignment horizontal="centerContinuous" vertical="center"/>
    </xf>
    <xf numFmtId="1" fontId="7" fillId="2" borderId="22" xfId="0" applyNumberFormat="1" applyFont="1" applyFill="1" applyBorder="1" applyAlignment="1" applyProtection="1">
      <alignment horizontal="centerContinuous" vertical="center"/>
    </xf>
    <xf numFmtId="0" fontId="12" fillId="2" borderId="17" xfId="0" applyNumberFormat="1" applyFont="1" applyFill="1" applyBorder="1" applyAlignment="1" applyProtection="1">
      <alignment horizontal="center" vertical="center" wrapText="1"/>
    </xf>
    <xf numFmtId="3" fontId="7" fillId="2" borderId="25" xfId="0" applyNumberFormat="1" applyFont="1" applyFill="1" applyBorder="1" applyAlignment="1" applyProtection="1">
      <alignment horizontal="center" wrapText="1"/>
    </xf>
    <xf numFmtId="164" fontId="7" fillId="2" borderId="25" xfId="0" applyNumberFormat="1" applyFont="1" applyFill="1" applyBorder="1" applyAlignment="1" applyProtection="1">
      <alignment horizontal="center"/>
    </xf>
    <xf numFmtId="0" fontId="8" fillId="2" borderId="24" xfId="0" applyNumberFormat="1" applyFont="1" applyFill="1" applyBorder="1" applyAlignment="1" applyProtection="1">
      <alignment horizontal="right" vertical="center" wrapText="1"/>
    </xf>
    <xf numFmtId="1" fontId="7" fillId="2" borderId="57" xfId="0" applyNumberFormat="1" applyFont="1" applyFill="1" applyBorder="1" applyAlignment="1" applyProtection="1">
      <alignment horizontal="left"/>
    </xf>
    <xf numFmtId="0" fontId="7" fillId="2" borderId="22" xfId="0" applyNumberFormat="1" applyFont="1" applyFill="1" applyBorder="1" applyAlignment="1" applyProtection="1">
      <alignment horizontal="left" wrapText="1"/>
    </xf>
    <xf numFmtId="0" fontId="7" fillId="2" borderId="23" xfId="0" applyNumberFormat="1" applyFont="1" applyFill="1" applyBorder="1" applyAlignment="1" applyProtection="1">
      <alignment horizontal="center"/>
    </xf>
    <xf numFmtId="0" fontId="6" fillId="2" borderId="5" xfId="0" applyNumberFormat="1" applyFont="1" applyFill="1" applyBorder="1" applyAlignment="1" applyProtection="1"/>
    <xf numFmtId="0" fontId="6" fillId="2" borderId="4" xfId="0" applyNumberFormat="1" applyFont="1" applyFill="1" applyBorder="1" applyAlignment="1" applyProtection="1"/>
    <xf numFmtId="0" fontId="1" fillId="0" borderId="9" xfId="0" applyNumberFormat="1" applyFont="1" applyBorder="1" applyAlignment="1" applyProtection="1">
      <alignment vertical="top" wrapText="1"/>
    </xf>
    <xf numFmtId="0" fontId="5" fillId="0" borderId="8" xfId="0" applyNumberFormat="1" applyFont="1" applyBorder="1" applyAlignment="1" applyProtection="1">
      <alignment vertical="top"/>
    </xf>
    <xf numFmtId="1" fontId="4" fillId="2" borderId="32" xfId="0" applyNumberFormat="1" applyFont="1" applyFill="1" applyBorder="1" applyAlignment="1" applyProtection="1">
      <alignment vertical="center"/>
    </xf>
    <xf numFmtId="0" fontId="4" fillId="2" borderId="32" xfId="0" applyNumberFormat="1" applyFont="1" applyFill="1" applyBorder="1" applyAlignment="1" applyProtection="1">
      <alignment horizontal="center" vertical="center"/>
    </xf>
    <xf numFmtId="164" fontId="7" fillId="4" borderId="70" xfId="0" applyNumberFormat="1" applyFont="1" applyFill="1" applyBorder="1" applyAlignment="1" applyProtection="1">
      <alignment horizontal="center"/>
    </xf>
    <xf numFmtId="0" fontId="8" fillId="2" borderId="22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NumberFormat="1" applyFont="1" applyBorder="1" applyAlignment="1" applyProtection="1">
      <alignment horizontal="left" vertical="top" wrapText="1" shrinkToFit="1"/>
      <protection locked="0"/>
    </xf>
    <xf numFmtId="0" fontId="8" fillId="0" borderId="49" xfId="0" applyNumberFormat="1" applyFont="1" applyBorder="1" applyAlignment="1" applyProtection="1">
      <alignment horizontal="left" vertical="top" wrapText="1"/>
      <protection locked="0"/>
    </xf>
    <xf numFmtId="0" fontId="9" fillId="0" borderId="35" xfId="0" applyFont="1" applyBorder="1" applyAlignment="1" applyProtection="1">
      <alignment horizontal="center" vertical="center"/>
    </xf>
    <xf numFmtId="0" fontId="9" fillId="0" borderId="77" xfId="0" applyFont="1" applyBorder="1" applyAlignment="1" applyProtection="1">
      <alignment horizontal="center" vertical="center"/>
    </xf>
    <xf numFmtId="0" fontId="6" fillId="2" borderId="52" xfId="0" applyNumberFormat="1" applyFont="1" applyFill="1" applyBorder="1" applyAlignment="1" applyProtection="1">
      <alignment horizontal="centerContinuous"/>
    </xf>
    <xf numFmtId="1" fontId="11" fillId="2" borderId="26" xfId="0" applyNumberFormat="1" applyFont="1" applyFill="1" applyBorder="1" applyAlignment="1" applyProtection="1">
      <alignment horizontal="centerContinuous"/>
    </xf>
    <xf numFmtId="0" fontId="12" fillId="2" borderId="27" xfId="0" applyNumberFormat="1" applyFont="1" applyFill="1" applyBorder="1" applyAlignment="1" applyProtection="1">
      <alignment horizontal="center" wrapText="1"/>
    </xf>
    <xf numFmtId="0" fontId="6" fillId="2" borderId="54" xfId="0" applyNumberFormat="1" applyFont="1" applyFill="1" applyBorder="1" applyAlignment="1" applyProtection="1">
      <alignment horizontal="center" wrapText="1"/>
    </xf>
    <xf numFmtId="3" fontId="4" fillId="3" borderId="46" xfId="0" applyNumberFormat="1" applyFont="1" applyFill="1" applyBorder="1" applyAlignment="1" applyProtection="1">
      <alignment vertical="center"/>
      <protection locked="0"/>
    </xf>
    <xf numFmtId="3" fontId="7" fillId="3" borderId="47" xfId="0" applyNumberFormat="1" applyFont="1" applyFill="1" applyBorder="1" applyAlignment="1" applyProtection="1">
      <alignment vertical="center"/>
      <protection locked="0"/>
    </xf>
    <xf numFmtId="3" fontId="7" fillId="3" borderId="48" xfId="0" applyNumberFormat="1" applyFont="1" applyFill="1" applyBorder="1" applyAlignment="1" applyProtection="1">
      <alignment vertical="center"/>
      <protection locked="0"/>
    </xf>
    <xf numFmtId="0" fontId="7" fillId="3" borderId="72" xfId="0" applyNumberFormat="1" applyFont="1" applyFill="1" applyBorder="1" applyAlignment="1" applyProtection="1">
      <alignment horizontal="left" vertical="center" wrapText="1"/>
      <protection locked="0"/>
    </xf>
    <xf numFmtId="0" fontId="7" fillId="3" borderId="60" xfId="0" applyNumberFormat="1" applyFont="1" applyFill="1" applyBorder="1" applyAlignment="1" applyProtection="1">
      <alignment horizontal="left" vertical="center" wrapText="1"/>
      <protection locked="0"/>
    </xf>
    <xf numFmtId="3" fontId="4" fillId="2" borderId="50" xfId="0" applyNumberFormat="1" applyFont="1" applyFill="1" applyBorder="1" applyAlignment="1" applyProtection="1">
      <alignment horizontal="center" vertical="center" wrapText="1"/>
    </xf>
    <xf numFmtId="3" fontId="4" fillId="2" borderId="51" xfId="0" applyNumberFormat="1" applyFont="1" applyFill="1" applyBorder="1" applyAlignment="1" applyProtection="1">
      <alignment horizontal="center" vertical="center" wrapText="1"/>
    </xf>
    <xf numFmtId="164" fontId="7" fillId="2" borderId="18" xfId="0" applyNumberFormat="1" applyFont="1" applyFill="1" applyBorder="1" applyAlignment="1" applyProtection="1">
      <alignment horizontal="center"/>
    </xf>
    <xf numFmtId="164" fontId="7" fillId="2" borderId="16" xfId="0" applyNumberFormat="1" applyFont="1" applyFill="1" applyBorder="1" applyAlignment="1" applyProtection="1">
      <alignment horizontal="center"/>
    </xf>
    <xf numFmtId="0" fontId="13" fillId="0" borderId="0" xfId="0" applyNumberFormat="1" applyFont="1" applyAlignment="1">
      <alignment horizontal="center" vertical="top" wrapText="1"/>
    </xf>
    <xf numFmtId="164" fontId="2" fillId="0" borderId="0" xfId="0" applyNumberFormat="1" applyFont="1" applyAlignment="1">
      <alignment horizontal="center" vertical="top" wrapText="1"/>
    </xf>
    <xf numFmtId="0" fontId="14" fillId="0" borderId="0" xfId="0" applyNumberFormat="1" applyFont="1" applyAlignment="1">
      <alignment vertical="top" wrapText="1"/>
    </xf>
    <xf numFmtId="164" fontId="7" fillId="2" borderId="0" xfId="0" applyNumberFormat="1" applyFont="1" applyFill="1" applyBorder="1" applyAlignment="1" applyProtection="1">
      <alignment horizontal="center"/>
    </xf>
    <xf numFmtId="164" fontId="8" fillId="2" borderId="17" xfId="0" applyNumberFormat="1" applyFont="1" applyFill="1" applyBorder="1" applyAlignment="1" applyProtection="1">
      <alignment horizontal="center"/>
    </xf>
    <xf numFmtId="1" fontId="16" fillId="0" borderId="33" xfId="0" applyNumberFormat="1" applyFont="1" applyBorder="1" applyAlignment="1" applyProtection="1">
      <alignment vertical="top" wrapText="1"/>
      <protection locked="0"/>
    </xf>
    <xf numFmtId="0" fontId="16" fillId="0" borderId="31" xfId="0" applyNumberFormat="1" applyFont="1" applyBorder="1" applyAlignment="1" applyProtection="1">
      <alignment vertical="top" wrapText="1"/>
      <protection locked="0"/>
    </xf>
    <xf numFmtId="0" fontId="16" fillId="0" borderId="0" xfId="0" applyNumberFormat="1" applyFont="1" applyAlignment="1">
      <alignment vertical="top" wrapText="1"/>
    </xf>
    <xf numFmtId="0" fontId="7" fillId="3" borderId="78" xfId="0" applyNumberFormat="1" applyFont="1" applyFill="1" applyBorder="1" applyAlignment="1" applyProtection="1">
      <alignment vertical="center" wrapText="1"/>
      <protection locked="0"/>
    </xf>
    <xf numFmtId="0" fontId="7" fillId="3" borderId="36" xfId="0" applyNumberFormat="1" applyFont="1" applyFill="1" applyBorder="1" applyAlignment="1" applyProtection="1">
      <alignment vertical="center"/>
      <protection locked="0"/>
    </xf>
    <xf numFmtId="0" fontId="7" fillId="3" borderId="20" xfId="0" applyNumberFormat="1" applyFont="1" applyFill="1" applyBorder="1" applyAlignment="1" applyProtection="1">
      <alignment vertical="center"/>
      <protection locked="0"/>
    </xf>
    <xf numFmtId="0" fontId="7" fillId="3" borderId="84" xfId="0" applyNumberFormat="1" applyFont="1" applyFill="1" applyBorder="1" applyAlignment="1" applyProtection="1">
      <alignment vertical="center" wrapText="1"/>
      <protection locked="0"/>
    </xf>
    <xf numFmtId="164" fontId="7" fillId="3" borderId="18" xfId="0" applyNumberFormat="1" applyFont="1" applyFill="1" applyBorder="1" applyAlignment="1" applyProtection="1">
      <alignment horizontal="center"/>
    </xf>
    <xf numFmtId="164" fontId="7" fillId="3" borderId="16" xfId="0" applyNumberFormat="1" applyFont="1" applyFill="1" applyBorder="1" applyAlignment="1" applyProtection="1">
      <alignment horizontal="center"/>
    </xf>
    <xf numFmtId="3" fontId="7" fillId="3" borderId="25" xfId="0" applyNumberFormat="1" applyFont="1" applyFill="1" applyBorder="1" applyAlignment="1" applyProtection="1">
      <alignment horizontal="center"/>
    </xf>
    <xf numFmtId="164" fontId="7" fillId="3" borderId="63" xfId="0" applyNumberFormat="1" applyFont="1" applyFill="1" applyBorder="1" applyAlignment="1" applyProtection="1">
      <alignment horizontal="center"/>
    </xf>
    <xf numFmtId="164" fontId="7" fillId="3" borderId="23" xfId="0" applyNumberFormat="1" applyFont="1" applyFill="1" applyBorder="1" applyAlignment="1" applyProtection="1">
      <alignment horizontal="center"/>
    </xf>
    <xf numFmtId="3" fontId="7" fillId="3" borderId="25" xfId="0" applyNumberFormat="1" applyFont="1" applyFill="1" applyBorder="1" applyAlignment="1" applyProtection="1">
      <alignment horizontal="center" wrapText="1"/>
    </xf>
    <xf numFmtId="164" fontId="7" fillId="3" borderId="25" xfId="0" applyNumberFormat="1" applyFont="1" applyFill="1" applyBorder="1" applyAlignment="1" applyProtection="1">
      <alignment horizontal="center"/>
    </xf>
    <xf numFmtId="0" fontId="7" fillId="2" borderId="85" xfId="0" applyNumberFormat="1" applyFont="1" applyFill="1" applyBorder="1" applyAlignment="1" applyProtection="1">
      <alignment horizontal="left"/>
    </xf>
    <xf numFmtId="0" fontId="7" fillId="2" borderId="86" xfId="0" applyNumberFormat="1" applyFont="1" applyFill="1" applyBorder="1" applyAlignment="1" applyProtection="1">
      <alignment horizontal="left" wrapText="1"/>
    </xf>
    <xf numFmtId="164" fontId="7" fillId="3" borderId="87" xfId="0" applyNumberFormat="1" applyFont="1" applyFill="1" applyBorder="1" applyAlignment="1" applyProtection="1">
      <alignment horizontal="center"/>
    </xf>
    <xf numFmtId="0" fontId="15" fillId="5" borderId="29" xfId="0" applyNumberFormat="1" applyFont="1" applyFill="1" applyBorder="1" applyAlignment="1" applyProtection="1">
      <alignment horizontal="center" vertical="center"/>
    </xf>
    <xf numFmtId="0" fontId="15" fillId="5" borderId="0" xfId="0" applyNumberFormat="1" applyFont="1" applyFill="1" applyBorder="1" applyAlignment="1" applyProtection="1">
      <alignment horizontal="center" vertical="center"/>
    </xf>
    <xf numFmtId="3" fontId="4" fillId="2" borderId="50" xfId="0" applyNumberFormat="1" applyFont="1" applyFill="1" applyBorder="1" applyAlignment="1" applyProtection="1">
      <alignment horizontal="center" vertical="center" wrapText="1"/>
    </xf>
    <xf numFmtId="3" fontId="4" fillId="2" borderId="51" xfId="0" applyNumberFormat="1" applyFont="1" applyFill="1" applyBorder="1" applyAlignment="1" applyProtection="1">
      <alignment horizontal="center" vertical="center" wrapText="1"/>
    </xf>
    <xf numFmtId="0" fontId="3" fillId="2" borderId="6" xfId="0" applyNumberFormat="1" applyFont="1" applyFill="1" applyBorder="1" applyAlignment="1" applyProtection="1">
      <alignment horizontal="center" vertical="top" wrapText="1"/>
    </xf>
    <xf numFmtId="0" fontId="3" fillId="2" borderId="43" xfId="0" applyNumberFormat="1" applyFont="1" applyFill="1" applyBorder="1" applyAlignment="1" applyProtection="1">
      <alignment horizontal="center" vertical="top" wrapText="1"/>
    </xf>
    <xf numFmtId="0" fontId="3" fillId="2" borderId="41" xfId="0" applyNumberFormat="1" applyFont="1" applyFill="1" applyBorder="1" applyAlignment="1" applyProtection="1">
      <alignment horizontal="center" vertical="top"/>
    </xf>
    <xf numFmtId="0" fontId="3" fillId="2" borderId="27" xfId="0" applyNumberFormat="1" applyFont="1" applyFill="1" applyBorder="1" applyAlignment="1" applyProtection="1">
      <alignment horizontal="center" vertical="top"/>
    </xf>
    <xf numFmtId="0" fontId="1" fillId="2" borderId="13" xfId="0" applyNumberFormat="1" applyFont="1" applyFill="1" applyBorder="1" applyAlignment="1" applyProtection="1">
      <alignment horizontal="center" vertical="center"/>
    </xf>
    <xf numFmtId="1" fontId="1" fillId="2" borderId="14" xfId="0" applyNumberFormat="1" applyFont="1" applyFill="1" applyBorder="1" applyAlignment="1" applyProtection="1">
      <alignment horizontal="center" vertical="center"/>
    </xf>
    <xf numFmtId="0" fontId="1" fillId="2" borderId="38" xfId="0" applyNumberFormat="1" applyFont="1" applyFill="1" applyBorder="1" applyAlignment="1" applyProtection="1">
      <alignment horizontal="center" vertical="center"/>
    </xf>
    <xf numFmtId="1" fontId="1" fillId="2" borderId="39" xfId="0" applyNumberFormat="1" applyFont="1" applyFill="1" applyBorder="1" applyAlignment="1" applyProtection="1">
      <alignment horizontal="center" vertical="center"/>
    </xf>
    <xf numFmtId="0" fontId="1" fillId="2" borderId="10" xfId="0" applyNumberFormat="1" applyFont="1" applyFill="1" applyBorder="1" applyAlignment="1" applyProtection="1">
      <alignment horizontal="center" vertical="center"/>
    </xf>
    <xf numFmtId="1" fontId="1" fillId="2" borderId="11" xfId="0" applyNumberFormat="1" applyFont="1" applyFill="1" applyBorder="1" applyAlignment="1" applyProtection="1">
      <alignment horizontal="center" vertical="center"/>
    </xf>
    <xf numFmtId="0" fontId="3" fillId="2" borderId="30" xfId="0" applyNumberFormat="1" applyFont="1" applyFill="1" applyBorder="1" applyAlignment="1" applyProtection="1">
      <alignment horizontal="center" vertical="top"/>
    </xf>
    <xf numFmtId="0" fontId="3" fillId="2" borderId="0" xfId="0" applyNumberFormat="1" applyFont="1" applyFill="1" applyBorder="1" applyAlignment="1" applyProtection="1">
      <alignment horizontal="center" vertical="top"/>
    </xf>
    <xf numFmtId="0" fontId="7" fillId="3" borderId="75" xfId="0" applyNumberFormat="1" applyFont="1" applyFill="1" applyBorder="1" applyAlignment="1" applyProtection="1">
      <alignment vertical="center" wrapText="1"/>
      <protection locked="0"/>
    </xf>
    <xf numFmtId="0" fontId="7" fillId="3" borderId="82" xfId="0" applyNumberFormat="1" applyFont="1" applyFill="1" applyBorder="1" applyAlignment="1" applyProtection="1">
      <alignment vertical="center" wrapText="1"/>
      <protection locked="0"/>
    </xf>
    <xf numFmtId="0" fontId="7" fillId="3" borderId="76" xfId="0" applyNumberFormat="1" applyFont="1" applyFill="1" applyBorder="1" applyAlignment="1" applyProtection="1">
      <alignment vertical="center" wrapText="1"/>
      <protection locked="0"/>
    </xf>
    <xf numFmtId="0" fontId="7" fillId="3" borderId="78" xfId="0" applyNumberFormat="1" applyFont="1" applyFill="1" applyBorder="1" applyAlignment="1" applyProtection="1">
      <alignment vertical="center" wrapText="1"/>
      <protection locked="0"/>
    </xf>
    <xf numFmtId="0" fontId="7" fillId="3" borderId="83" xfId="0" applyNumberFormat="1" applyFont="1" applyFill="1" applyBorder="1" applyAlignment="1" applyProtection="1">
      <alignment vertical="center" wrapText="1"/>
      <protection locked="0"/>
    </xf>
    <xf numFmtId="0" fontId="7" fillId="3" borderId="79" xfId="0" applyNumberFormat="1" applyFont="1" applyFill="1" applyBorder="1" applyAlignment="1" applyProtection="1">
      <alignment vertical="center" wrapText="1"/>
      <protection locked="0"/>
    </xf>
    <xf numFmtId="0" fontId="3" fillId="2" borderId="44" xfId="0" applyNumberFormat="1" applyFont="1" applyFill="1" applyBorder="1" applyAlignment="1" applyProtection="1">
      <alignment horizontal="center" vertical="top" wrapText="1"/>
    </xf>
    <xf numFmtId="0" fontId="3" fillId="5" borderId="29" xfId="0" applyNumberFormat="1" applyFont="1" applyFill="1" applyBorder="1" applyAlignment="1" applyProtection="1">
      <alignment horizontal="center" vertical="center"/>
    </xf>
    <xf numFmtId="0" fontId="3" fillId="5" borderId="0" xfId="0" applyNumberFormat="1" applyFont="1" applyFill="1" applyBorder="1" applyAlignment="1" applyProtection="1">
      <alignment horizontal="center" vertical="center"/>
    </xf>
    <xf numFmtId="0" fontId="3" fillId="5" borderId="45" xfId="0" applyNumberFormat="1" applyFont="1" applyFill="1" applyBorder="1" applyAlignment="1" applyProtection="1">
      <alignment horizontal="center" vertical="center"/>
    </xf>
    <xf numFmtId="3" fontId="7" fillId="3" borderId="50" xfId="0" applyNumberFormat="1" applyFont="1" applyFill="1" applyBorder="1" applyAlignment="1" applyProtection="1">
      <alignment horizontal="center" vertical="center"/>
      <protection locked="0"/>
    </xf>
    <xf numFmtId="3" fontId="7" fillId="3" borderId="51" xfId="0" applyNumberFormat="1" applyFont="1" applyFill="1" applyBorder="1" applyAlignment="1" applyProtection="1">
      <alignment horizontal="center" vertical="center"/>
      <protection locked="0"/>
    </xf>
    <xf numFmtId="0" fontId="7" fillId="3" borderId="20" xfId="0" applyNumberFormat="1" applyFont="1" applyFill="1" applyBorder="1" applyAlignment="1" applyProtection="1">
      <alignment vertical="center"/>
      <protection locked="0"/>
    </xf>
    <xf numFmtId="0" fontId="7" fillId="3" borderId="80" xfId="0" applyNumberFormat="1" applyFont="1" applyFill="1" applyBorder="1" applyAlignment="1" applyProtection="1">
      <alignment vertical="center"/>
      <protection locked="0"/>
    </xf>
    <xf numFmtId="0" fontId="7" fillId="3" borderId="21" xfId="0" applyNumberFormat="1" applyFont="1" applyFill="1" applyBorder="1" applyAlignment="1" applyProtection="1">
      <alignment vertical="center"/>
      <protection locked="0"/>
    </xf>
    <xf numFmtId="0" fontId="7" fillId="3" borderId="36" xfId="0" applyNumberFormat="1" applyFont="1" applyFill="1" applyBorder="1" applyAlignment="1" applyProtection="1">
      <alignment vertical="center"/>
      <protection locked="0"/>
    </xf>
    <xf numFmtId="0" fontId="7" fillId="3" borderId="81" xfId="0" applyNumberFormat="1" applyFont="1" applyFill="1" applyBorder="1" applyAlignment="1" applyProtection="1">
      <alignment vertical="center"/>
      <protection locked="0"/>
    </xf>
    <xf numFmtId="0" fontId="7" fillId="3" borderId="37" xfId="0" applyNumberFormat="1" applyFont="1" applyFill="1" applyBorder="1" applyAlignment="1" applyProtection="1">
      <alignment vertical="center"/>
      <protection locked="0"/>
    </xf>
    <xf numFmtId="0" fontId="3" fillId="2" borderId="42" xfId="0" applyNumberFormat="1" applyFont="1" applyFill="1" applyBorder="1" applyAlignment="1" applyProtection="1">
      <alignment horizontal="center" vertical="top"/>
    </xf>
    <xf numFmtId="1" fontId="1" fillId="2" borderId="15" xfId="0" applyNumberFormat="1" applyFont="1" applyFill="1" applyBorder="1" applyAlignment="1" applyProtection="1">
      <alignment horizontal="center" vertical="center"/>
    </xf>
    <xf numFmtId="1" fontId="1" fillId="2" borderId="12" xfId="0" applyNumberFormat="1" applyFont="1" applyFill="1" applyBorder="1" applyAlignment="1" applyProtection="1">
      <alignment horizontal="center" vertical="center"/>
    </xf>
    <xf numFmtId="1" fontId="1" fillId="2" borderId="40" xfId="0" applyNumberFormat="1" applyFont="1" applyFill="1" applyBorder="1" applyAlignment="1" applyProtection="1">
      <alignment horizontal="center" vertical="center"/>
    </xf>
    <xf numFmtId="0" fontId="3" fillId="2" borderId="28" xfId="0" applyNumberFormat="1" applyFont="1" applyFill="1" applyBorder="1" applyAlignment="1" applyProtection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AAAAAA"/>
      <rgbColor rgb="000000D4"/>
      <rgbColor rgb="000000FF"/>
      <rgbColor rgb="00515151"/>
      <rgbColor rgb="000432FF"/>
      <rgbColor rgb="001406F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6350" cap="flat" cmpd="sng" algn="ctr">
          <a:solidFill>
            <a:srgbClr val="000000"/>
          </a:solidFill>
          <a:prstDash val="solid"/>
          <a:miter lim="0"/>
          <a:headEnd type="none" w="med" len="med"/>
          <a:tailEnd type="none" w="med" len="med"/>
        </a:ln>
        <a:effectLst>
          <a:outerShdw blurRad="38100" dist="25400" dir="5400000" algn="ctr" rotWithShape="0">
            <a:srgbClr val="000000">
              <a:alpha val="50000"/>
            </a:srgbClr>
          </a:outerShdw>
        </a:effectLst>
      </a:spPr>
      <a:bodyPr wrap="none" lIns="18288" tIns="0" rIns="0" bIns="0" upright="1">
        <a:spAutoFit/>
      </a:bodyPr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6350" cap="flat" cmpd="sng" algn="ctr">
          <a:solidFill>
            <a:srgbClr val="000000"/>
          </a:solidFill>
          <a:prstDash val="solid"/>
          <a:miter lim="0"/>
          <a:headEnd type="none" w="med" len="med"/>
          <a:tailEnd type="none" w="med" len="med"/>
        </a:ln>
        <a:effectLst>
          <a:outerShdw blurRad="38100" dist="25400" dir="5400000" algn="ctr" rotWithShape="0">
            <a:srgbClr val="000000">
              <a:alpha val="50000"/>
            </a:srgbClr>
          </a:outerShdw>
        </a:effectLst>
      </a:spPr>
      <a:bodyPr wrap="none" lIns="18288" tIns="0" rIns="0" bIns="0" upright="1">
        <a:spAutoFit/>
      </a:bodyPr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59"/>
  <sheetViews>
    <sheetView tabSelected="1" zoomScale="110" zoomScaleNormal="110" zoomScaleSheetLayoutView="100" zoomScalePageLayoutView="70" workbookViewId="0">
      <selection activeCell="B5" sqref="B5:D5"/>
    </sheetView>
  </sheetViews>
  <sheetFormatPr defaultColWidth="8.59765625" defaultRowHeight="20.100000000000001" customHeight="1" x14ac:dyDescent="0.2"/>
  <cols>
    <col min="1" max="1" width="3.09765625" style="1" customWidth="1"/>
    <col min="2" max="2" width="5.09765625" style="1" customWidth="1"/>
    <col min="3" max="3" width="38.296875" style="1" customWidth="1"/>
    <col min="4" max="4" width="11.796875" style="2" customWidth="1"/>
    <col min="5" max="6" width="0" style="1" hidden="1" customWidth="1"/>
    <col min="7" max="16384" width="8.59765625" style="1"/>
  </cols>
  <sheetData>
    <row r="1" spans="2:6" ht="15.75" x14ac:dyDescent="0.2">
      <c r="B1" s="116" t="s">
        <v>59</v>
      </c>
      <c r="C1" s="117"/>
      <c r="D1" s="117"/>
      <c r="E1" s="23"/>
      <c r="F1" s="24"/>
    </row>
    <row r="2" spans="2:6" ht="15.75" x14ac:dyDescent="0.2">
      <c r="B2" s="120" t="s">
        <v>70</v>
      </c>
      <c r="C2" s="121"/>
      <c r="D2" s="121"/>
      <c r="E2" s="25"/>
      <c r="F2" s="24"/>
    </row>
    <row r="3" spans="2:6" ht="16.5" thickBot="1" x14ac:dyDescent="0.25">
      <c r="B3" s="118" t="s">
        <v>71</v>
      </c>
      <c r="C3" s="119"/>
      <c r="D3" s="119"/>
      <c r="E3" s="25"/>
      <c r="F3" s="24"/>
    </row>
    <row r="4" spans="2:6" ht="15.75" x14ac:dyDescent="0.2">
      <c r="B4" s="114" t="s">
        <v>77</v>
      </c>
      <c r="C4" s="115"/>
      <c r="D4" s="115"/>
      <c r="E4" s="25"/>
      <c r="F4" s="24"/>
    </row>
    <row r="5" spans="2:6" ht="15.75" x14ac:dyDescent="0.2">
      <c r="B5" s="122" t="s">
        <v>83</v>
      </c>
      <c r="C5" s="123"/>
      <c r="D5" s="123"/>
      <c r="E5" s="25"/>
      <c r="F5" s="24"/>
    </row>
    <row r="6" spans="2:6" ht="15.75" x14ac:dyDescent="0.2">
      <c r="B6" s="122"/>
      <c r="C6" s="123"/>
      <c r="D6" s="123"/>
      <c r="E6" s="25"/>
      <c r="F6" s="24"/>
    </row>
    <row r="7" spans="2:6" ht="19.5" customHeight="1" thickBot="1" x14ac:dyDescent="0.25">
      <c r="B7" s="112" t="s">
        <v>56</v>
      </c>
      <c r="C7" s="113"/>
      <c r="D7" s="113"/>
      <c r="E7" s="25"/>
      <c r="F7" s="24"/>
    </row>
    <row r="8" spans="2:6" ht="0.75" customHeight="1" thickBot="1" x14ac:dyDescent="0.25">
      <c r="B8" s="64" t="s">
        <v>0</v>
      </c>
      <c r="C8" s="65">
        <v>40740.730000000003</v>
      </c>
      <c r="D8" s="66" t="s">
        <v>1</v>
      </c>
      <c r="E8" s="26"/>
      <c r="F8" s="24"/>
    </row>
    <row r="9" spans="2:6" s="93" customFormat="1" ht="18.95" customHeight="1" thickBot="1" x14ac:dyDescent="0.25">
      <c r="B9" s="108"/>
      <c r="C9" s="109"/>
      <c r="D9" s="109"/>
      <c r="E9" s="91"/>
      <c r="F9" s="92"/>
    </row>
    <row r="10" spans="2:6" ht="18.600000000000001" customHeight="1" thickBot="1" x14ac:dyDescent="0.3">
      <c r="B10" s="61" t="s">
        <v>35</v>
      </c>
      <c r="C10" s="77"/>
      <c r="D10" s="110"/>
      <c r="E10" s="25"/>
      <c r="F10" s="24"/>
    </row>
    <row r="11" spans="2:6" ht="17.45" customHeight="1" thickBot="1" x14ac:dyDescent="0.3">
      <c r="B11" s="62" t="s">
        <v>36</v>
      </c>
      <c r="C11" s="78"/>
      <c r="D11" s="111"/>
      <c r="E11" s="25"/>
      <c r="F11" s="24"/>
    </row>
    <row r="12" spans="2:6" ht="17.45" customHeight="1" thickBot="1" x14ac:dyDescent="0.25">
      <c r="B12" s="63" t="s">
        <v>72</v>
      </c>
      <c r="C12" s="79"/>
      <c r="D12" s="71"/>
      <c r="E12" s="25"/>
      <c r="F12" s="24"/>
    </row>
    <row r="13" spans="2:6" ht="18.75" customHeight="1" x14ac:dyDescent="0.25">
      <c r="B13" s="73" t="s">
        <v>4</v>
      </c>
      <c r="C13" s="74"/>
      <c r="D13" s="75" t="s">
        <v>76</v>
      </c>
      <c r="E13" s="25"/>
      <c r="F13" s="24"/>
    </row>
    <row r="14" spans="2:6" ht="15.75" x14ac:dyDescent="0.25">
      <c r="B14" s="32"/>
      <c r="C14" s="33" t="s">
        <v>31</v>
      </c>
      <c r="D14" s="34"/>
      <c r="E14" s="25"/>
      <c r="F14" s="24"/>
    </row>
    <row r="15" spans="2:6" ht="15.75" x14ac:dyDescent="0.2">
      <c r="B15" s="35">
        <v>1</v>
      </c>
      <c r="C15" s="36" t="s">
        <v>5</v>
      </c>
      <c r="D15" s="98"/>
      <c r="E15" s="25"/>
      <c r="F15" s="24"/>
    </row>
    <row r="16" spans="2:6" ht="15.75" x14ac:dyDescent="0.2">
      <c r="B16" s="37">
        <v>2</v>
      </c>
      <c r="C16" s="38" t="s">
        <v>64</v>
      </c>
      <c r="D16" s="99"/>
      <c r="E16" s="25"/>
      <c r="F16" s="24"/>
    </row>
    <row r="17" spans="2:6" ht="15.75" x14ac:dyDescent="0.2">
      <c r="B17" s="37">
        <v>3</v>
      </c>
      <c r="C17" s="38" t="s">
        <v>16</v>
      </c>
      <c r="D17" s="100"/>
      <c r="E17" s="25"/>
      <c r="F17" s="24"/>
    </row>
    <row r="18" spans="2:6" ht="25.5" x14ac:dyDescent="0.2">
      <c r="B18" s="37">
        <v>4</v>
      </c>
      <c r="C18" s="38" t="s">
        <v>17</v>
      </c>
      <c r="D18" s="100"/>
      <c r="E18" s="25"/>
      <c r="F18" s="24"/>
    </row>
    <row r="19" spans="2:6" ht="15.75" x14ac:dyDescent="0.2">
      <c r="B19" s="37">
        <v>5</v>
      </c>
      <c r="C19" s="38" t="s">
        <v>23</v>
      </c>
      <c r="D19" s="100"/>
      <c r="E19" s="25"/>
      <c r="F19" s="24"/>
    </row>
    <row r="20" spans="2:6" ht="25.5" x14ac:dyDescent="0.2">
      <c r="B20" s="37">
        <v>6</v>
      </c>
      <c r="C20" s="38" t="s">
        <v>24</v>
      </c>
      <c r="D20" s="100"/>
      <c r="E20" s="25"/>
      <c r="F20" s="24"/>
    </row>
    <row r="21" spans="2:6" ht="15.75" x14ac:dyDescent="0.2">
      <c r="B21" s="37">
        <v>7</v>
      </c>
      <c r="C21" s="40" t="s">
        <v>6</v>
      </c>
      <c r="D21" s="41" t="s">
        <v>73</v>
      </c>
      <c r="E21" s="25"/>
      <c r="F21" s="24"/>
    </row>
    <row r="22" spans="2:6" ht="25.5" x14ac:dyDescent="0.2">
      <c r="B22" s="42" t="s">
        <v>25</v>
      </c>
      <c r="C22" s="38" t="s">
        <v>74</v>
      </c>
      <c r="D22" s="100"/>
      <c r="E22" s="25"/>
      <c r="F22" s="24"/>
    </row>
    <row r="23" spans="2:6" ht="15.75" x14ac:dyDescent="0.2">
      <c r="B23" s="42" t="s">
        <v>26</v>
      </c>
      <c r="C23" s="38" t="s">
        <v>75</v>
      </c>
      <c r="D23" s="100"/>
      <c r="E23" s="25"/>
      <c r="F23" s="24"/>
    </row>
    <row r="24" spans="2:6" ht="15.75" x14ac:dyDescent="0.2">
      <c r="B24" s="43">
        <v>8</v>
      </c>
      <c r="C24" s="38" t="s">
        <v>51</v>
      </c>
      <c r="D24" s="100"/>
      <c r="E24" s="25"/>
      <c r="F24" s="24"/>
    </row>
    <row r="25" spans="2:6" ht="15.75" x14ac:dyDescent="0.2">
      <c r="B25" s="43">
        <v>9</v>
      </c>
      <c r="C25" s="38" t="s">
        <v>50</v>
      </c>
      <c r="D25" s="100"/>
      <c r="E25" s="25"/>
      <c r="F25" s="24"/>
    </row>
    <row r="26" spans="2:6" ht="15.75" x14ac:dyDescent="0.2">
      <c r="B26" s="37">
        <v>10</v>
      </c>
      <c r="C26" s="44" t="s">
        <v>40</v>
      </c>
      <c r="D26" s="20">
        <f>SUM(D15:D25)</f>
        <v>0</v>
      </c>
      <c r="E26" s="25"/>
      <c r="F26" s="24"/>
    </row>
    <row r="27" spans="2:6" ht="15.75" x14ac:dyDescent="0.2">
      <c r="B27" s="45"/>
      <c r="C27" s="46" t="s">
        <v>27</v>
      </c>
      <c r="D27" s="47"/>
      <c r="E27" s="25"/>
      <c r="F27" s="24"/>
    </row>
    <row r="28" spans="2:6" ht="15.75" x14ac:dyDescent="0.2">
      <c r="B28" s="37">
        <v>11</v>
      </c>
      <c r="C28" s="38" t="s">
        <v>81</v>
      </c>
      <c r="D28" s="101">
        <f>D26*0.085</f>
        <v>0</v>
      </c>
      <c r="E28" s="25"/>
      <c r="F28" s="24"/>
    </row>
    <row r="29" spans="2:6" ht="15.75" x14ac:dyDescent="0.2">
      <c r="B29" s="37">
        <v>12</v>
      </c>
      <c r="C29" s="38" t="s">
        <v>53</v>
      </c>
      <c r="D29" s="101">
        <f>D26*0.01</f>
        <v>0</v>
      </c>
      <c r="E29" s="25"/>
      <c r="F29" s="24"/>
    </row>
    <row r="30" spans="2:6" ht="15.75" x14ac:dyDescent="0.2">
      <c r="B30" s="105">
        <v>13</v>
      </c>
      <c r="C30" s="106" t="s">
        <v>82</v>
      </c>
      <c r="D30" s="107">
        <f>D26*0.005</f>
        <v>0</v>
      </c>
      <c r="E30" s="25"/>
      <c r="F30" s="24"/>
    </row>
    <row r="31" spans="2:6" ht="15.75" x14ac:dyDescent="0.2">
      <c r="B31" s="37">
        <v>14</v>
      </c>
      <c r="C31" s="38" t="s">
        <v>80</v>
      </c>
      <c r="D31" s="101">
        <f>0.27*MAX(D26,$C$8)</f>
        <v>10999.997100000002</v>
      </c>
      <c r="E31" s="25"/>
      <c r="F31" s="24"/>
    </row>
    <row r="32" spans="2:6" ht="15.75" x14ac:dyDescent="0.2">
      <c r="B32" s="37">
        <v>15</v>
      </c>
      <c r="C32" s="38" t="s">
        <v>54</v>
      </c>
      <c r="D32" s="101">
        <f>0.0765*D26</f>
        <v>0</v>
      </c>
      <c r="E32" s="25">
        <f>0.0765*(D26-D17-D18-D19-D20)</f>
        <v>0</v>
      </c>
      <c r="F32" s="24" t="e">
        <f>0.0765*(#REF!-#REF!-#REF!-#REF!-#REF!)</f>
        <v>#REF!</v>
      </c>
    </row>
    <row r="33" spans="2:6" ht="15.75" x14ac:dyDescent="0.2">
      <c r="B33" s="37"/>
      <c r="C33" s="48" t="s">
        <v>28</v>
      </c>
      <c r="D33" s="16"/>
      <c r="E33" s="25"/>
      <c r="F33" s="24"/>
    </row>
    <row r="34" spans="2:6" ht="15.75" x14ac:dyDescent="0.2">
      <c r="B34" s="37">
        <v>16</v>
      </c>
      <c r="C34" s="49" t="s">
        <v>30</v>
      </c>
      <c r="D34" s="102"/>
      <c r="E34" s="25"/>
      <c r="F34" s="24"/>
    </row>
    <row r="35" spans="2:6" ht="15.75" x14ac:dyDescent="0.2">
      <c r="B35" s="37">
        <v>17</v>
      </c>
      <c r="C35" s="49" t="s">
        <v>29</v>
      </c>
      <c r="D35" s="102"/>
      <c r="E35" s="25"/>
      <c r="F35" s="24"/>
    </row>
    <row r="36" spans="2:6" ht="25.5" x14ac:dyDescent="0.2">
      <c r="B36" s="37">
        <v>18</v>
      </c>
      <c r="C36" s="49" t="s">
        <v>58</v>
      </c>
      <c r="D36" s="102"/>
      <c r="E36" s="25"/>
      <c r="F36" s="24"/>
    </row>
    <row r="37" spans="2:6" ht="15.75" x14ac:dyDescent="0.2">
      <c r="B37" s="37">
        <v>19</v>
      </c>
      <c r="C37" s="50" t="s">
        <v>43</v>
      </c>
      <c r="D37" s="102"/>
      <c r="E37" s="25"/>
      <c r="F37" s="24"/>
    </row>
    <row r="38" spans="2:6" ht="15.75" x14ac:dyDescent="0.2">
      <c r="B38" s="37">
        <v>20</v>
      </c>
      <c r="C38" s="51" t="s">
        <v>79</v>
      </c>
      <c r="D38" s="17">
        <f>SUM(D28:D37)</f>
        <v>10999.997100000002</v>
      </c>
      <c r="E38" s="25"/>
      <c r="F38" s="24"/>
    </row>
    <row r="39" spans="2:6" ht="15.75" x14ac:dyDescent="0.2">
      <c r="B39" s="52" t="s">
        <v>8</v>
      </c>
      <c r="C39" s="53"/>
      <c r="D39" s="54"/>
      <c r="E39" s="25"/>
      <c r="F39" s="24"/>
    </row>
    <row r="40" spans="2:6" ht="15.75" x14ac:dyDescent="0.2">
      <c r="B40" s="37">
        <v>21</v>
      </c>
      <c r="C40" s="40" t="s">
        <v>78</v>
      </c>
      <c r="D40" s="103"/>
      <c r="E40" s="25"/>
      <c r="F40" s="24"/>
    </row>
    <row r="41" spans="2:6" ht="15.75" x14ac:dyDescent="0.2">
      <c r="B41" s="37">
        <v>22</v>
      </c>
      <c r="C41" s="38" t="s">
        <v>14</v>
      </c>
      <c r="D41" s="104"/>
      <c r="E41" s="25"/>
      <c r="F41" s="24"/>
    </row>
    <row r="42" spans="2:6" ht="15.75" x14ac:dyDescent="0.2">
      <c r="B42" s="37">
        <v>23</v>
      </c>
      <c r="C42" s="40" t="s">
        <v>15</v>
      </c>
      <c r="D42" s="104"/>
      <c r="E42" s="25"/>
      <c r="F42" s="24"/>
    </row>
    <row r="43" spans="2:6" ht="15.75" x14ac:dyDescent="0.2">
      <c r="B43" s="37">
        <v>24</v>
      </c>
      <c r="C43" s="40" t="s">
        <v>33</v>
      </c>
      <c r="D43" s="104"/>
      <c r="E43" s="25"/>
      <c r="F43" s="24"/>
    </row>
    <row r="44" spans="2:6" ht="15.75" x14ac:dyDescent="0.2">
      <c r="B44" s="37">
        <v>25</v>
      </c>
      <c r="C44" s="38" t="s">
        <v>34</v>
      </c>
      <c r="D44" s="104"/>
      <c r="E44" s="25"/>
      <c r="F44" s="24"/>
    </row>
    <row r="45" spans="2:6" ht="15.75" x14ac:dyDescent="0.2">
      <c r="B45" s="37">
        <v>26</v>
      </c>
      <c r="C45" s="40" t="s">
        <v>9</v>
      </c>
      <c r="D45" s="104"/>
      <c r="E45" s="25"/>
      <c r="F45" s="24"/>
    </row>
    <row r="46" spans="2:6" ht="15.75" x14ac:dyDescent="0.2">
      <c r="B46" s="43">
        <v>27</v>
      </c>
      <c r="C46" s="57" t="s">
        <v>49</v>
      </c>
      <c r="D46" s="20">
        <f>SUM(D40:D45)</f>
        <v>0</v>
      </c>
      <c r="E46" s="25"/>
      <c r="F46" s="24"/>
    </row>
    <row r="47" spans="2:6" ht="15.75" x14ac:dyDescent="0.2">
      <c r="B47" s="43">
        <v>28</v>
      </c>
      <c r="C47" s="48" t="s">
        <v>38</v>
      </c>
      <c r="D47" s="20">
        <f>D26+D38+D46</f>
        <v>10999.997100000002</v>
      </c>
      <c r="E47" s="25"/>
      <c r="F47" s="24"/>
    </row>
    <row r="48" spans="2:6" ht="15.75" x14ac:dyDescent="0.2">
      <c r="B48" s="43">
        <v>29</v>
      </c>
      <c r="C48" s="38" t="s">
        <v>42</v>
      </c>
      <c r="D48" s="3"/>
      <c r="E48" s="25"/>
      <c r="F48" s="24"/>
    </row>
    <row r="49" spans="2:6" ht="15.75" x14ac:dyDescent="0.2">
      <c r="B49" s="58">
        <v>30</v>
      </c>
      <c r="C49" s="38" t="s">
        <v>20</v>
      </c>
      <c r="D49" s="41" t="s">
        <v>10</v>
      </c>
      <c r="E49" s="25"/>
      <c r="F49" s="24"/>
    </row>
    <row r="50" spans="2:6" ht="15.75" x14ac:dyDescent="0.2">
      <c r="B50" s="58">
        <v>31</v>
      </c>
      <c r="C50" s="38" t="s">
        <v>21</v>
      </c>
      <c r="D50" s="41" t="s">
        <v>11</v>
      </c>
      <c r="E50" s="25"/>
      <c r="F50" s="24"/>
    </row>
    <row r="51" spans="2:6" ht="15.75" x14ac:dyDescent="0.2">
      <c r="B51" s="58">
        <v>32</v>
      </c>
      <c r="C51" s="59" t="s">
        <v>41</v>
      </c>
      <c r="D51" s="60"/>
      <c r="E51" s="25"/>
      <c r="F51" s="24"/>
    </row>
    <row r="52" spans="2:6" ht="15.75" x14ac:dyDescent="0.2">
      <c r="B52" s="21">
        <v>33</v>
      </c>
      <c r="C52" s="68" t="s">
        <v>12</v>
      </c>
      <c r="D52" s="96"/>
      <c r="E52" s="25"/>
      <c r="F52" s="24"/>
    </row>
    <row r="53" spans="2:6" ht="15.75" x14ac:dyDescent="0.2">
      <c r="B53" s="21">
        <v>34</v>
      </c>
      <c r="C53" s="68" t="s">
        <v>13</v>
      </c>
      <c r="D53" s="95"/>
      <c r="E53" s="29"/>
      <c r="F53" s="24"/>
    </row>
    <row r="54" spans="2:6" ht="15.75" x14ac:dyDescent="0.2">
      <c r="B54" s="30">
        <v>35</v>
      </c>
      <c r="C54" s="69" t="s">
        <v>52</v>
      </c>
      <c r="D54" s="97"/>
      <c r="E54" s="24"/>
      <c r="F54" s="24"/>
    </row>
    <row r="55" spans="2:6" ht="25.5" x14ac:dyDescent="0.2">
      <c r="B55" s="31">
        <v>36</v>
      </c>
      <c r="C55" s="70" t="s">
        <v>22</v>
      </c>
      <c r="D55" s="94"/>
      <c r="E55" s="24"/>
      <c r="F55" s="24"/>
    </row>
    <row r="58" spans="2:6" ht="20.100000000000001" customHeight="1" x14ac:dyDescent="0.2">
      <c r="C58" s="88"/>
      <c r="D58" s="86"/>
    </row>
    <row r="59" spans="2:6" ht="20.100000000000001" customHeight="1" x14ac:dyDescent="0.2">
      <c r="D59" s="87"/>
    </row>
  </sheetData>
  <mergeCells count="9">
    <mergeCell ref="B9:D9"/>
    <mergeCell ref="D10:D11"/>
    <mergeCell ref="B7:D7"/>
    <mergeCell ref="B4:D4"/>
    <mergeCell ref="B1:D1"/>
    <mergeCell ref="B3:D3"/>
    <mergeCell ref="B2:D2"/>
    <mergeCell ref="B5:D5"/>
    <mergeCell ref="B6:D6"/>
  </mergeCells>
  <printOptions horizontalCentered="1" gridLines="1"/>
  <pageMargins left="0.75" right="0.75" top="1" bottom="1" header="0.5" footer="0.5"/>
  <pageSetup scale="98" orientation="portrait" r:id="rId1"/>
  <headerFooter alignWithMargins="0">
    <oddFooter>&amp;L&amp;"Helvetica,Regular"&amp;K000000&amp;F&amp;R&amp;P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C65B4-C33B-404C-B701-BA2B12FE06FB}">
  <dimension ref="A1:F58"/>
  <sheetViews>
    <sheetView topLeftCell="A49" workbookViewId="0">
      <selection activeCell="E16" sqref="E16"/>
    </sheetView>
  </sheetViews>
  <sheetFormatPr defaultRowHeight="15" x14ac:dyDescent="0.2"/>
  <cols>
    <col min="2" max="2" width="18.09765625" customWidth="1"/>
    <col min="3" max="3" width="14.796875" customWidth="1"/>
    <col min="4" max="5" width="14.5" customWidth="1"/>
    <col min="6" max="6" width="18.5" customWidth="1"/>
  </cols>
  <sheetData>
    <row r="1" spans="1:6" ht="15.75" x14ac:dyDescent="0.2">
      <c r="A1" s="1"/>
      <c r="B1" s="116" t="s">
        <v>59</v>
      </c>
      <c r="C1" s="117"/>
      <c r="D1" s="117"/>
      <c r="E1" s="117"/>
      <c r="F1" s="143"/>
    </row>
    <row r="2" spans="1:6" ht="15.75" x14ac:dyDescent="0.2">
      <c r="A2" s="1"/>
      <c r="B2" s="120" t="s">
        <v>60</v>
      </c>
      <c r="C2" s="121"/>
      <c r="D2" s="121"/>
      <c r="E2" s="121"/>
      <c r="F2" s="144"/>
    </row>
    <row r="3" spans="1:6" ht="16.5" thickBot="1" x14ac:dyDescent="0.25">
      <c r="A3" s="1"/>
      <c r="B3" s="118" t="s">
        <v>44</v>
      </c>
      <c r="C3" s="119"/>
      <c r="D3" s="119"/>
      <c r="E3" s="119"/>
      <c r="F3" s="145"/>
    </row>
    <row r="4" spans="1:6" ht="15.75" x14ac:dyDescent="0.2">
      <c r="A4" s="1"/>
      <c r="B4" s="114" t="s">
        <v>48</v>
      </c>
      <c r="C4" s="115"/>
      <c r="D4" s="115"/>
      <c r="E4" s="115"/>
      <c r="F4" s="146"/>
    </row>
    <row r="5" spans="1:6" ht="15.75" x14ac:dyDescent="0.2">
      <c r="A5" s="1"/>
      <c r="B5" s="122" t="s">
        <v>47</v>
      </c>
      <c r="C5" s="123"/>
      <c r="D5" s="123"/>
      <c r="E5" s="123"/>
      <c r="F5" s="142"/>
    </row>
    <row r="6" spans="1:6" ht="15.75" x14ac:dyDescent="0.2">
      <c r="A6" s="1"/>
      <c r="B6" s="122" t="s">
        <v>61</v>
      </c>
      <c r="C6" s="123"/>
      <c r="D6" s="123"/>
      <c r="E6" s="123"/>
      <c r="F6" s="142"/>
    </row>
    <row r="7" spans="1:6" ht="16.5" thickBot="1" x14ac:dyDescent="0.25">
      <c r="A7" s="1"/>
      <c r="B7" s="112" t="s">
        <v>56</v>
      </c>
      <c r="C7" s="113"/>
      <c r="D7" s="113"/>
      <c r="E7" s="113"/>
      <c r="F7" s="130"/>
    </row>
    <row r="8" spans="1:6" ht="16.5" thickBot="1" x14ac:dyDescent="0.25">
      <c r="A8" s="1"/>
      <c r="B8" s="64" t="s">
        <v>0</v>
      </c>
      <c r="C8" s="65"/>
      <c r="D8" s="66" t="s">
        <v>1</v>
      </c>
      <c r="E8" s="66"/>
      <c r="F8" s="66" t="s">
        <v>2</v>
      </c>
    </row>
    <row r="9" spans="1:6" ht="16.5" thickBot="1" x14ac:dyDescent="0.25">
      <c r="A9" s="1"/>
      <c r="B9" s="131"/>
      <c r="C9" s="132"/>
      <c r="D9" s="132"/>
      <c r="E9" s="132"/>
      <c r="F9" s="133"/>
    </row>
    <row r="10" spans="1:6" ht="16.5" thickBot="1" x14ac:dyDescent="0.3">
      <c r="A10" s="1"/>
      <c r="B10" s="61" t="s">
        <v>35</v>
      </c>
      <c r="C10" s="77"/>
      <c r="D10" s="110" t="s">
        <v>3</v>
      </c>
      <c r="E10" s="82"/>
      <c r="F10" s="134">
        <v>35</v>
      </c>
    </row>
    <row r="11" spans="1:6" ht="16.5" thickBot="1" x14ac:dyDescent="0.3">
      <c r="A11" s="1"/>
      <c r="B11" s="62" t="s">
        <v>36</v>
      </c>
      <c r="C11" s="78"/>
      <c r="D11" s="111"/>
      <c r="E11" s="83"/>
      <c r="F11" s="135"/>
    </row>
    <row r="12" spans="1:6" ht="16.5" thickBot="1" x14ac:dyDescent="0.25">
      <c r="A12" s="1"/>
      <c r="B12" s="63" t="s">
        <v>37</v>
      </c>
      <c r="C12" s="79"/>
      <c r="D12" s="71"/>
      <c r="E12" s="72"/>
      <c r="F12" s="72"/>
    </row>
    <row r="13" spans="1:6" ht="15.75" x14ac:dyDescent="0.25">
      <c r="A13" s="1"/>
      <c r="B13" s="73" t="s">
        <v>4</v>
      </c>
      <c r="C13" s="74"/>
      <c r="D13" s="75" t="s">
        <v>62</v>
      </c>
      <c r="E13" s="75" t="s">
        <v>69</v>
      </c>
      <c r="F13" s="75" t="s">
        <v>63</v>
      </c>
    </row>
    <row r="14" spans="1:6" ht="15.75" x14ac:dyDescent="0.25">
      <c r="A14" s="1"/>
      <c r="B14" s="32"/>
      <c r="C14" s="33" t="s">
        <v>31</v>
      </c>
      <c r="D14" s="34"/>
      <c r="E14" s="34"/>
      <c r="F14" s="76"/>
    </row>
    <row r="15" spans="1:6" ht="15.75" x14ac:dyDescent="0.2">
      <c r="A15" s="1"/>
      <c r="B15" s="35">
        <v>1</v>
      </c>
      <c r="C15" s="36" t="s">
        <v>5</v>
      </c>
      <c r="D15" s="84">
        <v>37452.800000000003</v>
      </c>
      <c r="E15" s="89">
        <f>0.875*D15</f>
        <v>32771.200000000004</v>
      </c>
      <c r="F15" s="4"/>
    </row>
    <row r="16" spans="1:6" ht="25.5" x14ac:dyDescent="0.2">
      <c r="A16" s="1"/>
      <c r="B16" s="37">
        <v>2</v>
      </c>
      <c r="C16" s="38" t="s">
        <v>64</v>
      </c>
      <c r="D16" s="85">
        <f>F58</f>
        <v>43800</v>
      </c>
      <c r="E16" s="89">
        <f>0.875*D16</f>
        <v>38325</v>
      </c>
      <c r="F16" s="5"/>
    </row>
    <row r="17" spans="1:6" ht="25.5" x14ac:dyDescent="0.2">
      <c r="A17" s="1"/>
      <c r="B17" s="37">
        <v>3</v>
      </c>
      <c r="C17" s="38" t="s">
        <v>16</v>
      </c>
      <c r="D17" s="39"/>
      <c r="E17" s="89">
        <f t="shared" ref="E17:E24" si="0">0.875*D17</f>
        <v>0</v>
      </c>
      <c r="F17" s="6"/>
    </row>
    <row r="18" spans="1:6" ht="63.75" x14ac:dyDescent="0.2">
      <c r="A18" s="1"/>
      <c r="B18" s="37">
        <v>4</v>
      </c>
      <c r="C18" s="38" t="s">
        <v>17</v>
      </c>
      <c r="D18" s="39"/>
      <c r="E18" s="89">
        <f t="shared" si="0"/>
        <v>0</v>
      </c>
      <c r="F18" s="7"/>
    </row>
    <row r="19" spans="1:6" ht="38.25" x14ac:dyDescent="0.2">
      <c r="A19" s="1"/>
      <c r="B19" s="37">
        <v>5</v>
      </c>
      <c r="C19" s="38" t="s">
        <v>23</v>
      </c>
      <c r="D19" s="39"/>
      <c r="E19" s="89">
        <f t="shared" si="0"/>
        <v>0</v>
      </c>
      <c r="F19" s="7"/>
    </row>
    <row r="20" spans="1:6" ht="51" x14ac:dyDescent="0.2">
      <c r="A20" s="1"/>
      <c r="B20" s="37">
        <v>6</v>
      </c>
      <c r="C20" s="38" t="s">
        <v>24</v>
      </c>
      <c r="D20" s="39"/>
      <c r="E20" s="89">
        <f t="shared" si="0"/>
        <v>0</v>
      </c>
      <c r="F20" s="8"/>
    </row>
    <row r="21" spans="1:6" ht="15.75" x14ac:dyDescent="0.2">
      <c r="A21" s="1"/>
      <c r="B21" s="37">
        <v>7</v>
      </c>
      <c r="C21" s="40" t="s">
        <v>6</v>
      </c>
      <c r="D21" s="41" t="s">
        <v>7</v>
      </c>
      <c r="E21" s="89" t="e">
        <f t="shared" si="0"/>
        <v>#VALUE!</v>
      </c>
      <c r="F21" s="9" t="s">
        <v>46</v>
      </c>
    </row>
    <row r="22" spans="1:6" ht="63.75" x14ac:dyDescent="0.2">
      <c r="A22" s="1"/>
      <c r="B22" s="42" t="s">
        <v>25</v>
      </c>
      <c r="C22" s="38" t="s">
        <v>19</v>
      </c>
      <c r="D22" s="39"/>
      <c r="E22" s="89">
        <f t="shared" si="0"/>
        <v>0</v>
      </c>
      <c r="F22" s="7"/>
    </row>
    <row r="23" spans="1:6" ht="38.25" x14ac:dyDescent="0.2">
      <c r="A23" s="1"/>
      <c r="B23" s="42" t="s">
        <v>26</v>
      </c>
      <c r="C23" s="38" t="s">
        <v>18</v>
      </c>
      <c r="D23" s="39"/>
      <c r="E23" s="89">
        <f t="shared" si="0"/>
        <v>0</v>
      </c>
      <c r="F23" s="7"/>
    </row>
    <row r="24" spans="1:6" ht="38.25" x14ac:dyDescent="0.2">
      <c r="A24" s="1"/>
      <c r="B24" s="43">
        <v>8</v>
      </c>
      <c r="C24" s="38" t="s">
        <v>51</v>
      </c>
      <c r="D24" s="39"/>
      <c r="E24" s="89">
        <f t="shared" si="0"/>
        <v>0</v>
      </c>
      <c r="F24" s="7"/>
    </row>
    <row r="25" spans="1:6" ht="26.25" thickBot="1" x14ac:dyDescent="0.25">
      <c r="A25" s="1"/>
      <c r="B25" s="43">
        <v>9</v>
      </c>
      <c r="C25" s="38" t="s">
        <v>50</v>
      </c>
      <c r="D25" s="39"/>
      <c r="E25" s="89">
        <f>0.875*D25</f>
        <v>0</v>
      </c>
      <c r="F25" s="10"/>
    </row>
    <row r="26" spans="1:6" ht="17.25" thickTop="1" thickBot="1" x14ac:dyDescent="0.25">
      <c r="A26" s="1"/>
      <c r="B26" s="37">
        <v>10</v>
      </c>
      <c r="C26" s="44" t="s">
        <v>40</v>
      </c>
      <c r="D26" s="20">
        <f>SUM(D15,D16)</f>
        <v>81252.800000000003</v>
      </c>
      <c r="E26" s="89">
        <f>0.875*D26</f>
        <v>71096.2</v>
      </c>
      <c r="F26" s="11">
        <f>SUM(F15:F25)</f>
        <v>0</v>
      </c>
    </row>
    <row r="27" spans="1:6" ht="17.25" thickTop="1" thickBot="1" x14ac:dyDescent="0.25">
      <c r="A27" s="1"/>
      <c r="B27" s="45"/>
      <c r="C27" s="46" t="s">
        <v>27</v>
      </c>
      <c r="D27" s="47"/>
      <c r="E27" s="89">
        <f t="shared" ref="E27:E31" si="1">0.875*D27</f>
        <v>0</v>
      </c>
      <c r="F27" s="12"/>
    </row>
    <row r="28" spans="1:6" ht="27" thickTop="1" thickBot="1" x14ac:dyDescent="0.25">
      <c r="A28" s="1"/>
      <c r="B28" s="37">
        <v>11</v>
      </c>
      <c r="C28" s="38" t="s">
        <v>57</v>
      </c>
      <c r="D28" s="13">
        <f>D26*0.11</f>
        <v>8937.8080000000009</v>
      </c>
      <c r="E28" s="89">
        <f t="shared" si="1"/>
        <v>7820.5820000000003</v>
      </c>
      <c r="F28" s="14">
        <f>F26*0.11</f>
        <v>0</v>
      </c>
    </row>
    <row r="29" spans="1:6" ht="27" thickTop="1" thickBot="1" x14ac:dyDescent="0.25">
      <c r="A29" s="1"/>
      <c r="B29" s="37">
        <v>12</v>
      </c>
      <c r="C29" s="38" t="s">
        <v>53</v>
      </c>
      <c r="D29" s="13">
        <f>D26*0.01</f>
        <v>812.52800000000002</v>
      </c>
      <c r="E29" s="89">
        <f t="shared" si="1"/>
        <v>710.96199999999999</v>
      </c>
      <c r="F29" s="14">
        <f>F26*0.01</f>
        <v>0</v>
      </c>
    </row>
    <row r="30" spans="1:6" ht="39.75" thickTop="1" thickBot="1" x14ac:dyDescent="0.25">
      <c r="A30" s="1"/>
      <c r="B30" s="37">
        <v>13</v>
      </c>
      <c r="C30" s="38" t="s">
        <v>55</v>
      </c>
      <c r="D30" s="13">
        <f>0.25*MAX(D26,$C$8)</f>
        <v>20313.2</v>
      </c>
      <c r="E30" s="89">
        <f t="shared" si="1"/>
        <v>17774.05</v>
      </c>
      <c r="F30" s="14">
        <f>IF(F26&gt;0,0.25*MAX(F26,$C$8),0)</f>
        <v>0</v>
      </c>
    </row>
    <row r="31" spans="1:6" ht="39.75" thickTop="1" thickBot="1" x14ac:dyDescent="0.25">
      <c r="A31" s="1"/>
      <c r="B31" s="37">
        <v>14</v>
      </c>
      <c r="C31" s="38" t="s">
        <v>54</v>
      </c>
      <c r="D31" s="13">
        <f>0.0765*D26</f>
        <v>6215.8392000000003</v>
      </c>
      <c r="E31" s="89">
        <f t="shared" si="1"/>
        <v>5438.8593000000001</v>
      </c>
      <c r="F31" s="15">
        <f>0.0765*F26</f>
        <v>0</v>
      </c>
    </row>
    <row r="32" spans="1:6" ht="16.5" thickTop="1" x14ac:dyDescent="0.2">
      <c r="A32" s="1"/>
      <c r="B32" s="37"/>
      <c r="C32" s="48" t="s">
        <v>28</v>
      </c>
      <c r="D32" s="16"/>
      <c r="E32" s="89">
        <f>0.875*D32</f>
        <v>0</v>
      </c>
      <c r="F32" s="27"/>
    </row>
    <row r="33" spans="1:6" ht="15.75" x14ac:dyDescent="0.2">
      <c r="A33" s="1"/>
      <c r="B33" s="37">
        <v>15</v>
      </c>
      <c r="C33" s="49" t="s">
        <v>30</v>
      </c>
      <c r="D33" s="17"/>
      <c r="E33" s="89">
        <f>0.875*D33</f>
        <v>0</v>
      </c>
      <c r="F33" s="28"/>
    </row>
    <row r="34" spans="1:6" ht="25.5" x14ac:dyDescent="0.2">
      <c r="A34" s="1"/>
      <c r="B34" s="37">
        <v>16</v>
      </c>
      <c r="C34" s="49" t="s">
        <v>29</v>
      </c>
      <c r="D34" s="17"/>
      <c r="E34" s="89">
        <f t="shared" ref="E34:E41" si="2">0.875*D34</f>
        <v>0</v>
      </c>
      <c r="F34" s="28"/>
    </row>
    <row r="35" spans="1:6" ht="51" x14ac:dyDescent="0.2">
      <c r="A35" s="1"/>
      <c r="B35" s="37">
        <v>17</v>
      </c>
      <c r="C35" s="49" t="s">
        <v>58</v>
      </c>
      <c r="D35" s="17"/>
      <c r="E35" s="89">
        <f t="shared" si="2"/>
        <v>0</v>
      </c>
      <c r="F35" s="18"/>
    </row>
    <row r="36" spans="1:6" ht="26.25" thickBot="1" x14ac:dyDescent="0.25">
      <c r="A36" s="1"/>
      <c r="B36" s="37">
        <v>18</v>
      </c>
      <c r="C36" s="50" t="s">
        <v>43</v>
      </c>
      <c r="D36" s="17"/>
      <c r="E36" s="89">
        <f t="shared" si="2"/>
        <v>0</v>
      </c>
      <c r="F36" s="19"/>
    </row>
    <row r="37" spans="1:6" ht="27" thickTop="1" thickBot="1" x14ac:dyDescent="0.25">
      <c r="A37" s="1"/>
      <c r="B37" s="37">
        <v>19</v>
      </c>
      <c r="C37" s="51" t="s">
        <v>45</v>
      </c>
      <c r="D37" s="17">
        <f>SUM(D28:D35)</f>
        <v>36279.375200000002</v>
      </c>
      <c r="E37" s="89">
        <f t="shared" si="2"/>
        <v>31744.453300000001</v>
      </c>
      <c r="F37" s="67">
        <f>SUM(F28:F36)</f>
        <v>0</v>
      </c>
    </row>
    <row r="38" spans="1:6" ht="16.5" thickTop="1" x14ac:dyDescent="0.25">
      <c r="A38" s="1"/>
      <c r="B38" s="52" t="s">
        <v>8</v>
      </c>
      <c r="C38" s="53"/>
      <c r="D38" s="54" t="s">
        <v>62</v>
      </c>
      <c r="E38" s="89"/>
      <c r="F38" s="22" t="s">
        <v>63</v>
      </c>
    </row>
    <row r="39" spans="1:6" ht="25.5" x14ac:dyDescent="0.2">
      <c r="A39" s="1"/>
      <c r="B39" s="37">
        <v>20</v>
      </c>
      <c r="C39" s="40" t="s">
        <v>32</v>
      </c>
      <c r="D39" s="55" t="s">
        <v>39</v>
      </c>
      <c r="E39" s="89"/>
      <c r="F39" s="7"/>
    </row>
    <row r="40" spans="1:6" ht="38.25" x14ac:dyDescent="0.2">
      <c r="A40" s="1"/>
      <c r="B40" s="37">
        <v>21</v>
      </c>
      <c r="C40" s="38" t="s">
        <v>14</v>
      </c>
      <c r="D40" s="56">
        <v>1000</v>
      </c>
      <c r="E40" s="89">
        <f t="shared" si="2"/>
        <v>875</v>
      </c>
      <c r="F40" s="7"/>
    </row>
    <row r="41" spans="1:6" ht="15.75" x14ac:dyDescent="0.2">
      <c r="A41" s="1"/>
      <c r="B41" s="37">
        <v>22</v>
      </c>
      <c r="C41" s="40" t="s">
        <v>15</v>
      </c>
      <c r="D41" s="56"/>
      <c r="E41" s="89">
        <f t="shared" si="2"/>
        <v>0</v>
      </c>
      <c r="F41" s="7"/>
    </row>
    <row r="42" spans="1:6" ht="15.75" x14ac:dyDescent="0.2">
      <c r="A42" s="1"/>
      <c r="B42" s="37">
        <v>23</v>
      </c>
      <c r="C42" s="40" t="s">
        <v>33</v>
      </c>
      <c r="D42" s="56"/>
      <c r="E42" s="89">
        <f>0.875*D42</f>
        <v>0</v>
      </c>
      <c r="F42" s="7"/>
    </row>
    <row r="43" spans="1:6" ht="25.5" x14ac:dyDescent="0.2">
      <c r="A43" s="1"/>
      <c r="B43" s="37">
        <v>24</v>
      </c>
      <c r="C43" s="38" t="s">
        <v>34</v>
      </c>
      <c r="D43" s="56"/>
      <c r="E43" s="89">
        <f>0.875*D43</f>
        <v>0</v>
      </c>
      <c r="F43" s="7"/>
    </row>
    <row r="44" spans="1:6" ht="16.5" thickBot="1" x14ac:dyDescent="0.25">
      <c r="A44" s="1"/>
      <c r="B44" s="37">
        <v>25</v>
      </c>
      <c r="C44" s="40" t="s">
        <v>9</v>
      </c>
      <c r="D44" s="56"/>
      <c r="E44" s="89">
        <f t="shared" ref="E44:E46" si="3">0.875*D44</f>
        <v>0</v>
      </c>
      <c r="F44" s="10"/>
    </row>
    <row r="45" spans="1:6" ht="39.75" thickTop="1" thickBot="1" x14ac:dyDescent="0.25">
      <c r="A45" s="1"/>
      <c r="B45" s="43">
        <v>26</v>
      </c>
      <c r="C45" s="57" t="s">
        <v>49</v>
      </c>
      <c r="D45" s="20">
        <f>SUM(D39:D44)</f>
        <v>1000</v>
      </c>
      <c r="E45" s="89">
        <f t="shared" si="3"/>
        <v>875</v>
      </c>
      <c r="F45" s="11">
        <f>SUM(F39:F44)</f>
        <v>0</v>
      </c>
    </row>
    <row r="46" spans="1:6" ht="27" thickTop="1" thickBot="1" x14ac:dyDescent="0.25">
      <c r="A46" s="1"/>
      <c r="B46" s="43">
        <v>27</v>
      </c>
      <c r="C46" s="48" t="s">
        <v>38</v>
      </c>
      <c r="D46" s="20">
        <f>D26+D37+D45</f>
        <v>118532.1752</v>
      </c>
      <c r="E46" s="89">
        <f t="shared" si="3"/>
        <v>103715.65330000001</v>
      </c>
      <c r="F46" s="11">
        <f>F26+F37+F45</f>
        <v>0</v>
      </c>
    </row>
    <row r="47" spans="1:6" ht="16.5" thickTop="1" x14ac:dyDescent="0.2">
      <c r="A47" s="1"/>
      <c r="B47" s="43">
        <v>28</v>
      </c>
      <c r="C47" s="38" t="s">
        <v>42</v>
      </c>
      <c r="D47" s="3"/>
      <c r="E47" s="90"/>
      <c r="F47" s="80"/>
    </row>
    <row r="48" spans="1:6" ht="38.25" x14ac:dyDescent="0.2">
      <c r="A48" s="1"/>
      <c r="B48" s="58">
        <v>29</v>
      </c>
      <c r="C48" s="38" t="s">
        <v>20</v>
      </c>
      <c r="D48" s="41" t="s">
        <v>10</v>
      </c>
      <c r="E48" s="60"/>
      <c r="F48" s="81"/>
    </row>
    <row r="49" spans="1:6" ht="38.25" x14ac:dyDescent="0.2">
      <c r="A49" s="1"/>
      <c r="B49" s="58">
        <v>30</v>
      </c>
      <c r="C49" s="38" t="s">
        <v>21</v>
      </c>
      <c r="D49" s="41" t="s">
        <v>11</v>
      </c>
      <c r="E49" s="60"/>
      <c r="F49" s="81"/>
    </row>
    <row r="50" spans="1:6" ht="25.5" x14ac:dyDescent="0.2">
      <c r="A50" s="1"/>
      <c r="B50" s="58">
        <v>31</v>
      </c>
      <c r="C50" s="59" t="s">
        <v>41</v>
      </c>
      <c r="D50" s="60"/>
      <c r="E50" s="60"/>
      <c r="F50" s="81"/>
    </row>
    <row r="51" spans="1:6" ht="15.75" x14ac:dyDescent="0.2">
      <c r="A51" s="1"/>
      <c r="B51" s="21">
        <v>32</v>
      </c>
      <c r="C51" s="68" t="s">
        <v>12</v>
      </c>
      <c r="D51" s="136"/>
      <c r="E51" s="137"/>
      <c r="F51" s="138"/>
    </row>
    <row r="52" spans="1:6" ht="15.75" x14ac:dyDescent="0.2">
      <c r="A52" s="1"/>
      <c r="B52" s="21">
        <v>33</v>
      </c>
      <c r="C52" s="68" t="s">
        <v>13</v>
      </c>
      <c r="D52" s="139"/>
      <c r="E52" s="140"/>
      <c r="F52" s="141"/>
    </row>
    <row r="53" spans="1:6" ht="38.25" x14ac:dyDescent="0.2">
      <c r="A53" s="1"/>
      <c r="B53" s="30">
        <v>34</v>
      </c>
      <c r="C53" s="69" t="s">
        <v>52</v>
      </c>
      <c r="D53" s="124"/>
      <c r="E53" s="125"/>
      <c r="F53" s="126"/>
    </row>
    <row r="54" spans="1:6" ht="76.5" x14ac:dyDescent="0.2">
      <c r="A54" s="1"/>
      <c r="B54" s="31">
        <v>35</v>
      </c>
      <c r="C54" s="70" t="s">
        <v>22</v>
      </c>
      <c r="D54" s="127"/>
      <c r="E54" s="128"/>
      <c r="F54" s="129"/>
    </row>
    <row r="55" spans="1:6" ht="15.75" x14ac:dyDescent="0.2">
      <c r="A55" s="1"/>
      <c r="B55" s="1"/>
      <c r="C55" s="1"/>
      <c r="D55" s="2"/>
      <c r="E55" s="2"/>
      <c r="F55" s="2"/>
    </row>
    <row r="56" spans="1:6" ht="15.75" x14ac:dyDescent="0.2">
      <c r="A56" s="1"/>
      <c r="B56" s="1"/>
      <c r="C56" s="1"/>
      <c r="D56" s="2"/>
      <c r="E56" s="2"/>
      <c r="F56" s="2"/>
    </row>
    <row r="57" spans="1:6" ht="38.25" x14ac:dyDescent="0.2">
      <c r="A57" s="1"/>
      <c r="B57" s="1"/>
      <c r="C57" s="88" t="s">
        <v>67</v>
      </c>
      <c r="D57" s="86" t="s">
        <v>66</v>
      </c>
      <c r="E57" s="86"/>
      <c r="F57" s="86" t="s">
        <v>65</v>
      </c>
    </row>
    <row r="58" spans="1:6" ht="47.25" x14ac:dyDescent="0.2">
      <c r="A58" s="1"/>
      <c r="B58" s="1"/>
      <c r="C58" s="1" t="s">
        <v>68</v>
      </c>
      <c r="D58" s="87">
        <v>2920</v>
      </c>
      <c r="E58" s="87"/>
      <c r="F58" s="87">
        <f>$D$58*15</f>
        <v>43800</v>
      </c>
    </row>
  </sheetData>
  <mergeCells count="14">
    <mergeCell ref="B6:F6"/>
    <mergeCell ref="B1:F1"/>
    <mergeCell ref="B2:F2"/>
    <mergeCell ref="B3:F3"/>
    <mergeCell ref="B4:F4"/>
    <mergeCell ref="B5:F5"/>
    <mergeCell ref="D53:F53"/>
    <mergeCell ref="D54:F54"/>
    <mergeCell ref="B7:F7"/>
    <mergeCell ref="B9:F9"/>
    <mergeCell ref="D10:D11"/>
    <mergeCell ref="F10:F11"/>
    <mergeCell ref="D51:F51"/>
    <mergeCell ref="D52:F5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full time</vt:lpstr>
      <vt:lpstr>35 hours per week</vt:lpstr>
      <vt:lpstr>'full time'!Print_Area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Wilson</dc:creator>
  <cp:keywords/>
  <dc:description/>
  <cp:lastModifiedBy>Lyman Smith</cp:lastModifiedBy>
  <cp:revision/>
  <cp:lastPrinted>2020-11-02T12:40:27Z</cp:lastPrinted>
  <dcterms:created xsi:type="dcterms:W3CDTF">2016-08-11T18:37:27Z</dcterms:created>
  <dcterms:modified xsi:type="dcterms:W3CDTF">2020-11-02T12:41:38Z</dcterms:modified>
  <cp:category/>
  <cp:contentStatus/>
</cp:coreProperties>
</file>